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Materiale til afrapportering 2022\"/>
    </mc:Choice>
  </mc:AlternateContent>
  <bookViews>
    <workbookView xWindow="0" yWindow="0" windowWidth="28800" windowHeight="12300" tabRatio="926" activeTab="15"/>
  </bookViews>
  <sheets>
    <sheet name="Overblik" sheetId="2" r:id="rId1"/>
    <sheet name="Beretning" sheetId="17" r:id="rId2"/>
    <sheet name="Underskrift regnskabskyndig" sheetId="19" r:id="rId3"/>
    <sheet name="Omsætning" sheetId="6" r:id="rId4"/>
    <sheet name="Fordelingsnøgle" sheetId="4" r:id="rId5"/>
    <sheet name="Tilskud til revisor" sheetId="18" r:id="rId6"/>
    <sheet name="Aktivitet 1" sheetId="1" r:id="rId7"/>
    <sheet name="Aktivitet 2" sheetId="8" r:id="rId8"/>
    <sheet name="Aktivitet 3" sheetId="9" r:id="rId9"/>
    <sheet name="Aktivitet 4" sheetId="10" r:id="rId10"/>
    <sheet name="Aktivitet 5" sheetId="11" r:id="rId11"/>
    <sheet name="Aktivitet 6" sheetId="12" r:id="rId12"/>
    <sheet name="Aktivitet 7" sheetId="13" r:id="rId13"/>
    <sheet name="Aktivitet 8" sheetId="14" r:id="rId14"/>
    <sheet name="Aktivitet 9" sheetId="15" r:id="rId15"/>
    <sheet name="Aktivitet 10" sheetId="16" r:id="rId16"/>
    <sheet name="List" sheetId="7"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E2" i="18"/>
  <c r="G2" i="18" s="1"/>
  <c r="B19" i="2" s="1"/>
  <c r="B21" i="2" s="1"/>
  <c r="C46" i="8"/>
  <c r="D46" i="8"/>
  <c r="C50" i="1"/>
  <c r="D50" i="1"/>
  <c r="D2" i="18"/>
  <c r="B17" i="2"/>
  <c r="B16" i="2"/>
  <c r="B5" i="2"/>
  <c r="B4" i="2"/>
  <c r="B3" i="2"/>
  <c r="B2" i="2"/>
  <c r="D31" i="1"/>
  <c r="J25" i="2"/>
  <c r="J34" i="2"/>
  <c r="J33" i="2"/>
  <c r="J32" i="2"/>
  <c r="H33" i="2"/>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c r="C65" i="16"/>
  <c r="D46" i="16"/>
  <c r="C46" i="16"/>
  <c r="D27" i="16"/>
  <c r="C69" i="16"/>
  <c r="C71" i="15"/>
  <c r="D65" i="15"/>
  <c r="C65" i="15"/>
  <c r="D46" i="15"/>
  <c r="C70" i="15"/>
  <c r="C72" i="15"/>
  <c r="C46" i="15"/>
  <c r="D27" i="15"/>
  <c r="C69" i="15"/>
  <c r="C71" i="14"/>
  <c r="D65" i="14"/>
  <c r="C65" i="14"/>
  <c r="D46" i="14"/>
  <c r="C70" i="14"/>
  <c r="C72" i="14"/>
  <c r="C46" i="14"/>
  <c r="D27" i="14"/>
  <c r="C69" i="14"/>
  <c r="C71" i="13"/>
  <c r="D65" i="13"/>
  <c r="H31" i="2"/>
  <c r="C65" i="13"/>
  <c r="D46" i="13"/>
  <c r="C46" i="13"/>
  <c r="D27" i="13"/>
  <c r="C71" i="12"/>
  <c r="D65" i="12"/>
  <c r="C65" i="12"/>
  <c r="D46" i="12"/>
  <c r="C70" i="12"/>
  <c r="C72" i="12"/>
  <c r="C46" i="12"/>
  <c r="D27" i="12"/>
  <c r="C71" i="11"/>
  <c r="D65" i="11"/>
  <c r="C65" i="11"/>
  <c r="D46" i="11"/>
  <c r="C70" i="11"/>
  <c r="C72" i="11"/>
  <c r="C46" i="11"/>
  <c r="D27" i="11"/>
  <c r="C71" i="10"/>
  <c r="D65" i="10"/>
  <c r="C65" i="10"/>
  <c r="D46" i="10"/>
  <c r="C70" i="10"/>
  <c r="C72" i="10"/>
  <c r="C46" i="10"/>
  <c r="D27" i="10"/>
  <c r="C71" i="9"/>
  <c r="D65" i="9"/>
  <c r="C65" i="9"/>
  <c r="D46" i="9"/>
  <c r="C70" i="9"/>
  <c r="C72" i="9"/>
  <c r="C46" i="9"/>
  <c r="F27" i="2"/>
  <c r="D27" i="9"/>
  <c r="G32" i="2"/>
  <c r="C69" i="13"/>
  <c r="J31" i="2"/>
  <c r="G30" i="2"/>
  <c r="C69" i="12"/>
  <c r="J30" i="2"/>
  <c r="G29" i="2"/>
  <c r="G28" i="2"/>
  <c r="C69" i="10"/>
  <c r="J28" i="2"/>
  <c r="G27" i="2"/>
  <c r="C69" i="9"/>
  <c r="J27" i="2"/>
  <c r="C69" i="11"/>
  <c r="J29" i="2"/>
  <c r="F31" i="2"/>
  <c r="C70" i="13"/>
  <c r="C72" i="13"/>
  <c r="C73" i="13"/>
  <c r="G31" i="2"/>
  <c r="C70" i="16"/>
  <c r="C72" i="16"/>
  <c r="C73" i="16"/>
  <c r="F34" i="2"/>
  <c r="G34" i="2"/>
  <c r="C73" i="15"/>
  <c r="C73" i="14"/>
  <c r="C73" i="12"/>
  <c r="C73" i="11"/>
  <c r="C73" i="10"/>
  <c r="C73" i="9"/>
  <c r="E26" i="2"/>
  <c r="E25" i="2"/>
  <c r="E35" i="2"/>
  <c r="B8" i="2"/>
  <c r="D25" i="2"/>
  <c r="D26" i="2"/>
  <c r="C26" i="2"/>
  <c r="C25" i="2"/>
  <c r="B26" i="2"/>
  <c r="C71" i="8"/>
  <c r="D65" i="8"/>
  <c r="H26" i="2"/>
  <c r="C65" i="8"/>
  <c r="D27" i="8"/>
  <c r="J26" i="2"/>
  <c r="B25" i="2"/>
  <c r="C75" i="1"/>
  <c r="C73" i="1"/>
  <c r="D69" i="1"/>
  <c r="H25" i="2"/>
  <c r="C69" i="1"/>
  <c r="G25" i="2"/>
  <c r="I25" i="2"/>
  <c r="L25" i="2"/>
  <c r="C74" i="1"/>
  <c r="C76" i="1"/>
  <c r="C77" i="1"/>
  <c r="D35" i="2"/>
  <c r="C69" i="8"/>
  <c r="F26" i="2"/>
  <c r="C70" i="8"/>
  <c r="C72" i="8"/>
  <c r="C73" i="8"/>
  <c r="G26" i="2"/>
  <c r="K25" i="2"/>
  <c r="M25" i="2"/>
  <c r="N25" i="2"/>
  <c r="F25" i="2"/>
  <c r="B6" i="2"/>
  <c r="F35" i="2"/>
  <c r="I31" i="2"/>
  <c r="L31" i="2"/>
  <c r="I33" i="2"/>
  <c r="L33" i="2"/>
  <c r="I29" i="2"/>
  <c r="L29" i="2"/>
  <c r="I27" i="2"/>
  <c r="L27" i="2"/>
  <c r="I34" i="2"/>
  <c r="L34" i="2"/>
  <c r="I32" i="2"/>
  <c r="L32" i="2"/>
  <c r="I30" i="2"/>
  <c r="L30" i="2"/>
  <c r="I28" i="2"/>
  <c r="L28" i="2"/>
  <c r="I26" i="2"/>
  <c r="L26" i="2"/>
  <c r="H35" i="2"/>
  <c r="G35" i="2"/>
  <c r="M30" i="2"/>
  <c r="N30" i="2"/>
  <c r="N29" i="2"/>
  <c r="M29" i="2"/>
  <c r="N32" i="2"/>
  <c r="M32" i="2"/>
  <c r="M33" i="2"/>
  <c r="N33" i="2"/>
  <c r="M26" i="2"/>
  <c r="N26" i="2"/>
  <c r="M34" i="2"/>
  <c r="N34" i="2"/>
  <c r="M31" i="2"/>
  <c r="N31" i="2"/>
  <c r="N28" i="2"/>
  <c r="M28" i="2"/>
  <c r="N27" i="2"/>
  <c r="M27" i="2"/>
  <c r="K26" i="2"/>
  <c r="K32" i="2"/>
  <c r="K33" i="2"/>
  <c r="K34" i="2"/>
  <c r="K31" i="2"/>
  <c r="K28" i="2"/>
  <c r="K27" i="2"/>
  <c r="K30" i="2"/>
  <c r="K29" i="2"/>
  <c r="I35" i="2"/>
  <c r="B7" i="2"/>
  <c r="M35" i="2"/>
  <c r="N35" i="2"/>
  <c r="B12" i="2"/>
  <c r="K35" i="2"/>
  <c r="J35" i="2"/>
  <c r="B13" i="2"/>
  <c r="B14" i="2"/>
  <c r="B9" i="2"/>
  <c r="F2" i="18" l="1"/>
  <c r="B18" i="2" s="1"/>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<sst xmlns="http://schemas.openxmlformats.org/spreadsheetml/2006/main" count="1362" uniqueCount="150">
  <si>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</si>
  <si>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</si>
  <si>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</si>
  <si>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</si>
  <si>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</si>
  <si>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</si>
  <si>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</si>
  <si>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</si>
  <si>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</si>
  <si>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</si>
  <si>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</si>
  <si>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</si>
  <si>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</si>
  <si>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</si>
  <si>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</si>
  <si>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</si>
  <si>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</si>
  <si>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</si>
  <si>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</si>
  <si>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</si>
  <si>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</si>
  <si>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</si>
  <si>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</si>
  <si>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</si>
  <si>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</si>
  <si>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</si>
  <si>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</si>
  <si>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</si>
  <si>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</si>
  <si>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</si>
  <si>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</si>
  <si>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</si>
  <si>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</si>
  <si>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</si>
  <si>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</si>
  <si>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</si>
  <si>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</si>
  <si>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</si>
  <si>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</si>
  <si>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</si>
  <si>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</si>
  <si>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</si>
  <si>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</si>
  <si>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</si>
  <si>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</si>
  <si>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</si>
  <si>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</si>
  <si>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</si>
  <si>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</si>
  <si>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</si>
  <si>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</si>
  <si>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</si>
  <si>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</si>
  <si>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</si>
  <si>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</si>
  <si>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</si>
  <si>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</si>
  <si>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</si>
  <si>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</si>
  <si>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</si>
  <si>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</si>
  <si>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</si>
  <si>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</si>
  <si>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</si>
  <si>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</si>
  <si>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</si>
  <si>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</si>
  <si>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</si>
  <si>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</si>
  <si>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</si>
  <si>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</si>
  <si>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</si>
  <si>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</si>
  <si>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</si>
  <si>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</si>
  <si>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</si>
  <si>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</si>
  <si>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</si>
  <si>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</si>
  <si>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</si>
  <si>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</si>
  <si>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</si>
  <si>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</si>
  <si>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</si>
  <si>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</si>
  <si>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</si>
  <si>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</si>
  <si>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</si>
  <si>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</si>
  <si>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</si>
  <si>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</si>
  <si>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</si>
  <si>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</si>
  <si>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</si>
  <si>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</si>
  <si>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</si>
  <si>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</si>
  <si>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</si>
  <si>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</si>
  <si>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</si>
  <si>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</si>
  <si>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</si>
  <si>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</si>
  <si>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</si>
  <si>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</si>
  <si>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</si>
  <si>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</si>
  <si>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</si>
  <si>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</si>
  <si>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</si>
  <si>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</si>
  <si>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</si>
  <si>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</si>
  <si>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</si>
  <si>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</si>
  <si>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</si>
  <si>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</si>
  <si>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</si>
  <si>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</si>
  <si>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</si>
  <si>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</si>
  <si>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</si>
  <si>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</si>
  <si>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</si>
  <si>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</si>
  <si>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</si>
  <si>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</si>
  <si>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</si>
  <si>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t>Angiv din omsætning ud fra den gruppe, som du tilhører:</t>
  </si>
  <si>
    <t>Sæt kryds ud for den gruppe, som du tilhører:</t>
  </si>
  <si>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</si>
  <si>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</si>
  <si>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</si>
  <si>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</si>
  <si>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</si>
  <si>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</si>
  <si>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</si>
  <si>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</si>
  <si>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Budget indirekte omkostninger</t>
  </si>
  <si>
    <t xml:space="preserve">Journalnummer </t>
  </si>
  <si>
    <t>Tilskud, der skal tilbagebetales pga. for høje budgetterede omkostninger</t>
  </si>
  <si>
    <t>Budgetterede udgifter til revisor</t>
  </si>
  <si>
    <t>Max-udbetaling af revisortilskud</t>
  </si>
  <si>
    <t>Udregnet godtgørelse</t>
  </si>
  <si>
    <t>Tilbagebetaling i alt</t>
  </si>
  <si>
    <t>Journalnummer</t>
  </si>
  <si>
    <t>Endelig godtgørelse af revisorudgifter</t>
  </si>
  <si>
    <r>
      <t xml:space="preserve">Her skal du vælge, hvilken af følgende fire grupper institutionen/virksomheden tilhører, samt angive institutionens omsætning på baggrund af valgte gruppe:
1) Enkeltstående institution mv. med en årsomsætning på mindst 1 mio. kr. i senest afsluttede regnskabsår eller
dokumenteret omsætning på mindst 1 mio. kr. de seneste 12 måneder fra ansøgningstidspunktet. Såfremt at ansøger grundet Covid19 ikke har haft en omsætning på over 1 mio. kr. i årsregnskabet for 2020, er det muligt at anmode om, at der tages udgangspunkt i regnskabet for 2019 og for teatre mv.
årsregnskab 2018/19. Dette angives i tekstfeltet, hvor du også angiver ansøgergruppen.
2) Nystartet institution, der endnu ikke har afsluttet sit første
regnskabsår eller ikke har 12 måneders omsætning men forventer en omsætning på mindst 1 mio. kr. i sit første
regnskabsår. Tilskuddet fra aktivitetspulje til kulturaktører kan ikke medregnes i den forventede omsætning på 1 mio. kr.
3) Paraplyorganisation på det amatørkulturelle område, som
ansøger på vegne af organisationens medlemmer, hvor de i ansøgningen omfattede medlemmers samlede omsætning opfylder kravet om en årlig omsætning på mindst 1 mio. kr.
4) Institution mv., der har modtaget tilskud til at præsentere live-musik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</si>
  <si>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Regnskabsskabelon jan-feb 2022- Aktivitetspulje til kulturaktører</t>
  </si>
  <si>
    <t>Beretning for Aktivitetspuljen til kulturaktører - Slots- og Kulturstyrelsen.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</si>
</sst>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31"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sz val="11"/>
      <color rgb="FF9C6500"/>
      <name val="Calibri"/>
      <family val="2"/>
      <scheme val="minor"/>
    </font>
    <font>
      <sz val="14"/>
      <color theme="0"/>
      <name val="Verdana"/>
      <family val="2"/>
    </font>
    <font>
      <b/>
      <sz val="11"/>
      <color theme="1"/>
      <name val="Verdana"/>
    </font>
  </fonts>
  <fills count="21">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FFEB9C"/>
      </patternFill>
    </fill>
    <fill>
      <patternFill patternType="solid">
        <fgColor rgb="FFDDDCD6"/>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28" fillId="19" borderId="0" applyNumberFormat="0" applyBorder="0" applyAlignment="0" applyProtection="0"/>
  </cellStyleXfs>
  <cellXfs count="214">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0" fontId="14" fillId="4" borderId="13" xfId="0" applyFont="1" applyFill="1" applyBorder="1" applyAlignment="1" applyProtection="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13" fillId="14" borderId="13" xfId="0" applyFont="1" applyFill="1" applyBorder="1" applyAlignment="1" applyProtection="1">
      <alignment vertical="center" wrapText="1"/>
    </xf>
    <xf numFmtId="44" fontId="0" fillId="3" borderId="7" xfId="1" applyFont="1" applyFill="1" applyBorder="1" applyAlignment="1" applyProtection="1">
      <alignment horizontal="center"/>
      <protection hidden="1"/>
    </xf>
    <xf numFmtId="0" fontId="4" fillId="6" borderId="7" xfId="0" applyNumberFormat="1" applyFont="1" applyFill="1" applyBorder="1" applyAlignment="1" applyProtection="1">
      <alignment horizontal="right" vertical="center"/>
      <protection hidden="1"/>
    </xf>
    <xf numFmtId="1" fontId="4" fillId="6" borderId="7" xfId="0" applyNumberFormat="1" applyFont="1" applyFill="1" applyBorder="1" applyAlignment="1" applyProtection="1">
      <alignment horizontal="right" vertical="center"/>
      <protection hidden="1"/>
    </xf>
    <xf numFmtId="1" fontId="7" fillId="5" borderId="7" xfId="0" applyNumberFormat="1" applyFont="1" applyFill="1" applyBorder="1" applyAlignment="1" applyProtection="1">
      <alignment horizontal="right"/>
      <protection hidden="1"/>
    </xf>
    <xf numFmtId="44" fontId="24" fillId="3" borderId="7" xfId="1" applyFont="1" applyFill="1" applyBorder="1" applyAlignment="1" applyProtection="1">
      <alignment horizontal="center"/>
      <protection hidden="1"/>
    </xf>
    <xf numFmtId="44" fontId="24" fillId="3" borderId="7" xfId="1" applyFont="1" applyFill="1" applyBorder="1" applyAlignment="1" applyProtection="1">
      <alignment horizontal="center"/>
    </xf>
    <xf numFmtId="0" fontId="28" fillId="19" borderId="13" xfId="3" applyBorder="1" applyAlignment="1" applyProtection="1">
      <alignment horizontal="left" vertical="top" wrapText="1"/>
      <protection hidden="1"/>
    </xf>
    <xf numFmtId="0" fontId="28" fillId="19" borderId="14" xfId="3" applyNumberFormat="1" applyBorder="1" applyAlignment="1" applyProtection="1">
      <alignment horizontal="left" vertical="top" wrapText="1"/>
      <protection hidden="1"/>
    </xf>
    <xf numFmtId="165" fontId="0" fillId="18" borderId="7" xfId="0" applyNumberFormat="1" applyFill="1" applyBorder="1" applyProtection="1">
      <protection hidden="1"/>
    </xf>
    <xf numFmtId="165" fontId="0" fillId="18" borderId="7" xfId="0" applyNumberFormat="1" applyFill="1" applyBorder="1" applyProtection="1">
      <protection locked="0"/>
    </xf>
    <xf numFmtId="0" fontId="21" fillId="9" borderId="7" xfId="0" applyFont="1" applyFill="1" applyBorder="1"/>
    <xf numFmtId="0" fontId="0" fillId="0" borderId="7" xfId="0" applyBorder="1" applyProtection="1">
      <protection hidden="1"/>
    </xf>
    <xf numFmtId="0" fontId="7" fillId="20" borderId="0" xfId="0" applyFont="1" applyFill="1" applyBorder="1" applyProtection="1">
      <protection locked="0"/>
    </xf>
    <xf numFmtId="0" fontId="7" fillId="20" borderId="5" xfId="0" applyFont="1" applyFill="1" applyBorder="1" applyProtection="1">
      <protection locked="0"/>
    </xf>
    <xf numFmtId="0" fontId="18" fillId="3" borderId="0" xfId="0" applyFont="1" applyFill="1" applyBorder="1" applyAlignment="1" applyProtection="1">
      <alignment horizontal="left" vertical="top" wrapText="1"/>
    </xf>
    <xf numFmtId="0" fontId="29" fillId="8" borderId="0" xfId="0" applyFont="1" applyFill="1"/>
    <xf numFmtId="165" fontId="3" fillId="8" borderId="0" xfId="0" applyNumberFormat="1" applyFont="1" applyFill="1" applyProtection="1">
      <protection hidden="1"/>
    </xf>
    <xf numFmtId="0" fontId="30" fillId="0" borderId="0" xfId="0" applyFont="1" applyBorder="1" applyProtection="1">
      <protection hidden="1"/>
    </xf>
    <xf numFmtId="44" fontId="30"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6" fillId="0" borderId="23" xfId="0" applyFont="1" applyFill="1" applyBorder="1" applyProtection="1">
      <protection locked="0"/>
    </xf>
    <xf numFmtId="0" fontId="0" fillId="0" borderId="0" xfId="0" applyAlignment="1" applyProtection="1">
      <alignment wrapText="1"/>
      <protection hidden="1"/>
    </xf>
    <xf numFmtId="0" fontId="0" fillId="0" borderId="0" xfId="0" applyAlignment="1" applyProtection="1">
      <alignment horizontal="left" wrapText="1"/>
      <protection hidden="1"/>
    </xf>
    <xf numFmtId="0" fontId="7" fillId="3" borderId="26"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0" fillId="12" borderId="7" xfId="0" applyFill="1" applyBorder="1" applyProtection="1">
      <protection locked="0"/>
    </xf>
    <xf numFmtId="0" fontId="0" fillId="12" borderId="7" xfId="0" applyFill="1" applyBorder="1" applyAlignment="1" applyProtection="1">
      <alignment horizontal="left"/>
      <protection locked="0"/>
    </xf>
    <xf numFmtId="1" fontId="0" fillId="12" borderId="7" xfId="0" applyNumberFormat="1" applyFill="1" applyBorder="1" applyAlignment="1" applyProtection="1">
      <alignment horizontal="left"/>
      <protection locked="0"/>
    </xf>
    <xf numFmtId="0" fontId="4" fillId="12" borderId="7" xfId="0" applyFont="1" applyFill="1" applyBorder="1" applyAlignment="1" applyProtection="1">
      <alignment horizontal="left" wrapText="1"/>
      <protection locked="0"/>
    </xf>
    <xf numFmtId="0" fontId="4" fillId="12" borderId="7" xfId="0" applyFont="1" applyFill="1" applyBorder="1" applyAlignment="1" applyProtection="1">
      <alignment wrapText="1"/>
      <protection locked="0"/>
    </xf>
    <xf numFmtId="0" fontId="4" fillId="12" borderId="7" xfId="0" applyFont="1" applyFill="1" applyBorder="1" applyAlignment="1" applyProtection="1">
      <protection locked="0"/>
    </xf>
    <xf numFmtId="0" fontId="4" fillId="12" borderId="7" xfId="0" applyFont="1" applyFill="1" applyBorder="1" applyAlignment="1" applyProtection="1">
      <alignment horizontal="left"/>
      <protection locked="0"/>
    </xf>
    <xf numFmtId="44" fontId="0" fillId="11" borderId="7" xfId="1" applyFont="1" applyFill="1" applyBorder="1" applyProtection="1">
      <protection locked="0"/>
    </xf>
    <xf numFmtId="0" fontId="6" fillId="12" borderId="7"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14" fontId="6" fillId="3" borderId="7" xfId="0" applyNumberFormat="1"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14" fontId="6" fillId="12" borderId="7" xfId="0" applyNumberFormat="1" applyFont="1" applyFill="1" applyBorder="1" applyAlignment="1" applyProtection="1">
      <alignment horizontal="left"/>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7" fillId="9" borderId="0" xfId="0" applyFont="1" applyFill="1" applyBorder="1" applyProtection="1">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0"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2" fillId="8" borderId="3" xfId="0" applyFont="1" applyFill="1" applyBorder="1" applyAlignment="1" applyProtection="1">
      <alignment horizontal="center" vertical="center"/>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2" fillId="9" borderId="22" xfId="0" applyFont="1" applyFill="1" applyBorder="1" applyAlignment="1" applyProtection="1">
      <alignment vertical="top" wrapText="1"/>
      <protection locked="0"/>
    </xf>
  </cellXfs>
  <cellStyles count="4">
    <cellStyle name="Neutral" xfId="3" builtinId="28"/>
    <cellStyle name="Normal" xfId="0" builtinId="0"/>
    <cellStyle name="Valuta" xfId="1" builtinId="4"/>
    <cellStyle name="Valuta 2" xfId="2"/>
  </cellStyles>
  <dxfs count="491">
    <dxf>
      <numFmt numFmtId="19" formatCode="dd/mm/yyyy"/>
    </dxf>
    <dxf>
      <numFmt numFmtId="19" formatCode="dd/mm/yyyy"/>
    </dxf>
    <dxf>
      <font>
        <b val="0"/>
        <i val="0"/>
        <strike val="0"/>
        <condense val="0"/>
        <extend val="0"/>
        <outline val="0"/>
        <shadow val="0"/>
        <u val="none"/>
        <vertAlign val="baseline"/>
        <sz val="11"/>
        <color theme="1"/>
        <name val="Calibri"/>
        <scheme val="minor"/>
      </font>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medium">
          <color indexed="64"/>
        </right>
        <top style="thin">
          <color indexed="64"/>
        </top>
        <bottom style="medium">
          <color indexed="64"/>
        </bottom>
      </border>
    </dxf>
    <dxf>
      <protection locked="0" hidden="0"/>
    </dxf>
    <dxf>
      <border outline="0">
        <bottom style="thin">
          <color indexed="64"/>
        </bottom>
      </border>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90"/>
      <tableStyleElement type="totalRow" dxfId="489"/>
      <tableStyleElement type="firstRowStripe" dxfId="4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80" dataDxfId="478" headerRowBorderDxfId="479">
  <autoFilter ref="A24:N35"/>
  <tableColumns count="14">
    <tableColumn id="1" name="Aktivitet" dataDxfId="477"/>
    <tableColumn id="2" name="Navn " dataDxfId="476"/>
    <tableColumn id="12" name="Dato" dataDxfId="475"/>
    <tableColumn id="13" name="Antal aktiviteter" dataDxfId="474">
      <calculatedColumnFormula>'Aktivitet 2'!$C$13</calculatedColumnFormula>
    </tableColumn>
    <tableColumn id="3" name="Modtaget tilskud" dataDxfId="473"/>
    <tableColumn id="7" name="Budgetterede omkostninger" dataDxfId="472"/>
    <tableColumn id="8" name="Afholdte direkte omkostninger" dataDxfId="471"/>
    <tableColumn id="14" name="Afholdte indirekte omkostninger" dataDxfId="470"/>
    <tableColumn id="19" name="Samlede afholdte omkostninger" dataDxfId="469">
      <calculatedColumnFormula>Table15[[#This Row],[Afholdte direkte omkostninger]]+Table15[[#This Row],[Afholdte indirekte omkostninger]]</calculatedColumnFormula>
    </tableColumn>
    <tableColumn id="16" name="Indtægter" dataDxfId="468">
      <calculatedColumnFormula>Table15[[#This Row],[Samlede afholdte omkostninger]]*0.65</calculatedColumnFormula>
    </tableColumn>
    <tableColumn id="4" name="Ny tilskudsberegning på baggrund af faktiske omkostninger (max. 65%)" dataDxfId="467"/>
    <tableColumn id="5" name="Er der udbetalt for meget tilskud til den enkelte aktivitet som følge af for høje budgetterede omkostninger?" dataDxfId="466"/>
    <tableColumn id="6" name="Endeligt tilskudsbeløb" dataDxfId="465"/>
    <tableColumn id="9" name="Beløb til tilbagebetaling" dataDxfId="464"/>
  </tableColumns>
  <tableStyleInfo name="ERST" showFirstColumn="0" showLastColumn="0" showRowStripes="1" showColumnStripes="0"/>
</table>
</file>

<file path=xl/tables/table10.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ables/table11.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2.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3.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4.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5.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6.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7.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8.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9.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2.xml><?xml version="1.0" encoding="utf-8"?>
<table xmlns="http://schemas.openxmlformats.org/spreadsheetml/2006/main" id="30" name="Tabel30" displayName="Tabel30" ref="C2:D6" totalsRowShown="0" headerRowDxfId="463" dataDxfId="461" headerRowBorderDxfId="462" tableBorderDxfId="460" totalsRowBorderDxfId="459">
  <tableColumns count="2">
    <tableColumn id="1" name="Sæt kryds ud for den gruppe, som du tilhører:" dataDxfId="458"/>
    <tableColumn id="2" name="Angiv din omsætning ud fra den gruppe, som du tilhører:" dataDxfId="457"/>
  </tableColumns>
  <tableStyleInfo name="TableStyleMedium2" showFirstColumn="0" showLastColumn="0" showRowStripes="1" showColumnStripes="0"/>
</table>
</file>

<file path=xl/tables/table20.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1.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2.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3.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4.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5.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6.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2">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30.xml><?xml version="1.0" encoding="utf-8"?>
<table xmlns="http://schemas.openxmlformats.org/spreadsheetml/2006/main" id="8" name="Table13" displayName="Table13" ref="Q2:Q64" totalsRowShown="0" dataDxfId="1">
  <autoFilter ref="Q2:Q64"/>
  <sortState ref="Q3:Q64">
    <sortCondition ref="Q2:Q64"/>
  </sortState>
  <tableColumns count="1">
    <tableColumn id="1" name="Dato" dataDxfId="0"/>
  </tableColumns>
  <tableStyleInfo name="TableStyleMedium2" showFirstColumn="0" showLastColumn="0" showRowStripes="1" showColumnStripes="0"/>
</table>
</file>

<file path=xl/tables/table4.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5.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6.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7.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8.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9.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6.xml"/><Relationship Id="rId11" Type="http://schemas.openxmlformats.org/officeDocument/2006/relationships/comments" Target="../comments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70" zoomScaleNormal="70" workbookViewId="0">
      <selection activeCell="H13" sqref="H13"/>
    </sheetView>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42578125" customWidth="1"/>
    <col min="8" max="8" width="25.42578125" customWidth="1"/>
    <col min="9" max="9" width="23.5703125" customWidth="1"/>
    <col min="10" max="10" width="24.140625" bestFit="1" customWidth="1"/>
    <col min="11" max="11" width="26.140625" style="18" hidden="1" customWidth="1"/>
    <col min="12" max="12" width="27" hidden="1" customWidth="1"/>
    <col min="13" max="14" width="23.85546875" customWidth="1"/>
  </cols>
  <sheetData>
    <row r="1" spans="1:14" ht="27" customHeight="1" x14ac:dyDescent="0.25">
      <c r="A1" s="40" t="s">
        <v>148</v>
      </c>
      <c r="B1" s="41"/>
      <c r="C1" s="41"/>
      <c r="D1" s="41"/>
      <c r="E1" s="41"/>
      <c r="F1" s="41"/>
      <c r="G1" s="41"/>
      <c r="H1" s="41"/>
      <c r="I1" s="41"/>
      <c r="J1" s="41"/>
      <c r="K1" s="41"/>
      <c r="L1" s="41"/>
      <c r="M1" s="160"/>
      <c r="N1" s="160"/>
    </row>
    <row r="2" spans="1:14" ht="17.45" customHeight="1" x14ac:dyDescent="0.25">
      <c r="A2" s="43" t="s">
        <v>1</v>
      </c>
      <c r="B2" s="83" t="str">
        <f>IF('Aktivitet 1'!$C$4="","",'Aktivitet 1'!$C$4)</f>
        <v/>
      </c>
      <c r="C2" s="44"/>
      <c r="D2" s="154" t="s">
        <v>127</v>
      </c>
      <c r="E2" s="155"/>
      <c r="F2" s="155"/>
      <c r="G2" s="155"/>
      <c r="H2" s="155"/>
      <c r="I2" s="155"/>
      <c r="J2" s="155"/>
      <c r="K2" s="155"/>
      <c r="L2" s="155"/>
      <c r="M2" s="155"/>
      <c r="N2" s="155"/>
    </row>
    <row r="3" spans="1:14" s="18" customFormat="1" ht="18" x14ac:dyDescent="0.25">
      <c r="A3" s="45" t="s">
        <v>145</v>
      </c>
      <c r="B3" s="84" t="str">
        <f>IF('Aktivitet 1'!C7="","",'Aktivitet 1'!C7)</f>
        <v/>
      </c>
      <c r="C3" s="11"/>
      <c r="D3" s="156"/>
      <c r="E3" s="157"/>
      <c r="F3" s="157"/>
      <c r="G3" s="157"/>
      <c r="H3" s="157"/>
      <c r="I3" s="157"/>
      <c r="J3" s="157"/>
      <c r="K3" s="157"/>
      <c r="L3" s="157"/>
      <c r="M3" s="157"/>
      <c r="N3" s="157"/>
    </row>
    <row r="4" spans="1:14" ht="18" x14ac:dyDescent="0.25">
      <c r="A4" s="45" t="s">
        <v>2</v>
      </c>
      <c r="B4" s="83" t="str">
        <f>IF('Aktivitet 1'!$C$5="","",'Aktivitet 1'!$C$5)</f>
        <v/>
      </c>
      <c r="C4" s="12"/>
      <c r="D4" s="156"/>
      <c r="E4" s="157"/>
      <c r="F4" s="157"/>
      <c r="G4" s="157"/>
      <c r="H4" s="157"/>
      <c r="I4" s="157"/>
      <c r="J4" s="157"/>
      <c r="K4" s="157"/>
      <c r="L4" s="157"/>
      <c r="M4" s="157"/>
      <c r="N4" s="157"/>
    </row>
    <row r="5" spans="1:14" ht="14.45" customHeight="1" x14ac:dyDescent="0.25">
      <c r="A5" s="46" t="s">
        <v>3</v>
      </c>
      <c r="B5" s="85" t="str">
        <f>IF('Aktivitet 1'!$C$6="","",'Aktivitet 1'!$C$6)</f>
        <v/>
      </c>
      <c r="C5" s="12"/>
      <c r="D5" s="156"/>
      <c r="E5" s="157"/>
      <c r="F5" s="157"/>
      <c r="G5" s="157"/>
      <c r="H5" s="157"/>
      <c r="I5" s="157"/>
      <c r="J5" s="157"/>
      <c r="K5" s="157"/>
      <c r="L5" s="157"/>
      <c r="M5" s="157"/>
      <c r="N5" s="157"/>
    </row>
    <row r="6" spans="1:14" ht="14.45" customHeight="1" x14ac:dyDescent="0.25">
      <c r="A6" s="47" t="s">
        <v>38</v>
      </c>
      <c r="B6" s="82">
        <f>SUM(F25:F34)+B16</f>
        <v>0</v>
      </c>
      <c r="C6" s="12"/>
      <c r="D6" s="156"/>
      <c r="E6" s="157"/>
      <c r="F6" s="157"/>
      <c r="G6" s="157"/>
      <c r="H6" s="157"/>
      <c r="I6" s="157"/>
      <c r="J6" s="157"/>
      <c r="K6" s="157"/>
      <c r="L6" s="157"/>
      <c r="M6" s="157"/>
      <c r="N6" s="157"/>
    </row>
    <row r="7" spans="1:14" ht="14.45" customHeight="1" x14ac:dyDescent="0.25">
      <c r="A7" s="47" t="s">
        <v>25</v>
      </c>
      <c r="B7" s="82">
        <f>I35+B17</f>
        <v>0</v>
      </c>
      <c r="C7" s="12"/>
      <c r="D7" s="156"/>
      <c r="E7" s="157"/>
      <c r="F7" s="157"/>
      <c r="G7" s="157"/>
      <c r="H7" s="157"/>
      <c r="I7" s="157"/>
      <c r="J7" s="157"/>
      <c r="K7" s="157"/>
      <c r="L7" s="157"/>
      <c r="M7" s="157"/>
      <c r="N7" s="157"/>
    </row>
    <row r="8" spans="1:14" ht="14.45" customHeight="1" x14ac:dyDescent="0.25">
      <c r="A8" s="47" t="s">
        <v>39</v>
      </c>
      <c r="B8" s="82">
        <f>E35+'Tilskud til revisor'!A2</f>
        <v>0</v>
      </c>
      <c r="C8" s="12"/>
      <c r="D8" s="156"/>
      <c r="E8" s="157"/>
      <c r="F8" s="157"/>
      <c r="G8" s="157"/>
      <c r="H8" s="157"/>
      <c r="I8" s="157"/>
      <c r="J8" s="157"/>
      <c r="K8" s="157"/>
      <c r="L8" s="157"/>
      <c r="M8" s="157"/>
      <c r="N8" s="157"/>
    </row>
    <row r="9" spans="1:14" ht="14.45" customHeight="1" x14ac:dyDescent="0.25">
      <c r="A9" s="47" t="s">
        <v>40</v>
      </c>
      <c r="B9" s="86">
        <f>J35</f>
        <v>0</v>
      </c>
      <c r="C9" s="12"/>
      <c r="D9" s="156"/>
      <c r="E9" s="157"/>
      <c r="F9" s="157"/>
      <c r="G9" s="157"/>
      <c r="H9" s="157"/>
      <c r="I9" s="157"/>
      <c r="J9" s="157"/>
      <c r="K9" s="157"/>
      <c r="L9" s="157"/>
      <c r="M9" s="157"/>
      <c r="N9" s="157"/>
    </row>
    <row r="10" spans="1:14" s="18" customFormat="1" ht="14.45" customHeight="1" x14ac:dyDescent="0.25">
      <c r="A10" s="53"/>
      <c r="B10" s="87"/>
      <c r="C10" s="38"/>
      <c r="D10" s="156"/>
      <c r="E10" s="157"/>
      <c r="F10" s="157"/>
      <c r="G10" s="157"/>
      <c r="H10" s="157"/>
      <c r="I10" s="157"/>
      <c r="J10" s="157"/>
      <c r="K10" s="157"/>
      <c r="L10" s="157"/>
      <c r="M10" s="157"/>
      <c r="N10" s="157"/>
    </row>
    <row r="11" spans="1:14" ht="184.7" customHeight="1" x14ac:dyDescent="0.25">
      <c r="A11" s="52"/>
      <c r="B11" s="52"/>
      <c r="C11" s="54"/>
      <c r="D11" s="158"/>
      <c r="E11" s="159"/>
      <c r="F11" s="159"/>
      <c r="G11" s="159"/>
      <c r="H11" s="159"/>
      <c r="I11" s="159"/>
      <c r="J11" s="159"/>
      <c r="K11" s="159"/>
      <c r="L11" s="159"/>
      <c r="M11" s="159"/>
      <c r="N11" s="159"/>
    </row>
    <row r="12" spans="1:14" s="18" customFormat="1" ht="30" customHeight="1" x14ac:dyDescent="0.25">
      <c r="A12" s="51" t="s">
        <v>140</v>
      </c>
      <c r="B12" s="58">
        <f>N35</f>
        <v>0</v>
      </c>
      <c r="C12" s="54"/>
      <c r="D12" s="49"/>
      <c r="E12" s="49"/>
      <c r="F12" s="49"/>
      <c r="G12" s="49"/>
      <c r="H12" s="49"/>
      <c r="I12" s="49"/>
      <c r="J12" s="49"/>
      <c r="K12" s="49"/>
      <c r="L12" s="49"/>
      <c r="M12" s="49"/>
      <c r="N12" s="49"/>
    </row>
    <row r="13" spans="1:14" s="18" customFormat="1" ht="21" customHeight="1" x14ac:dyDescent="0.25">
      <c r="A13" s="50" t="s">
        <v>113</v>
      </c>
      <c r="B13" s="59">
        <f>IFERROR(IF(J35+M35&gt;I35,IF((J35+M35)-I35&gt;M35,M35,(J35+M35)-I35),0),0)</f>
        <v>0</v>
      </c>
      <c r="C13" s="54"/>
      <c r="D13" s="49"/>
      <c r="E13" s="49"/>
      <c r="F13" s="49"/>
      <c r="G13" s="49"/>
      <c r="H13" s="49"/>
      <c r="I13" s="49"/>
      <c r="J13" s="49"/>
      <c r="K13" s="49"/>
      <c r="L13" s="49"/>
      <c r="M13" s="49"/>
      <c r="N13" s="49"/>
    </row>
    <row r="14" spans="1:14" s="18" customFormat="1" ht="24" customHeight="1" x14ac:dyDescent="0.25">
      <c r="A14" s="81" t="s">
        <v>126</v>
      </c>
      <c r="B14" s="59">
        <f>IFERROR(B12+B13,0)</f>
        <v>0</v>
      </c>
      <c r="C14" s="54"/>
      <c r="D14" s="49"/>
      <c r="E14" s="49"/>
      <c r="F14" s="49"/>
      <c r="G14" s="49"/>
      <c r="H14" s="49"/>
      <c r="I14" s="49"/>
      <c r="J14" s="49"/>
      <c r="K14" s="49"/>
      <c r="L14" s="49"/>
      <c r="M14" s="49"/>
      <c r="N14" s="49"/>
    </row>
    <row r="15" spans="1:14" s="18" customFormat="1" x14ac:dyDescent="0.25">
      <c r="A15" s="52"/>
      <c r="B15" s="60"/>
      <c r="C15" s="54"/>
      <c r="D15" s="49"/>
      <c r="E15" s="49"/>
      <c r="F15" s="49"/>
      <c r="G15" s="49"/>
      <c r="H15" s="49"/>
      <c r="I15" s="49"/>
      <c r="J15" s="49"/>
      <c r="K15" s="49"/>
      <c r="L15" s="49"/>
      <c r="M15" s="49"/>
      <c r="N15" s="49"/>
    </row>
    <row r="16" spans="1:14" s="18" customFormat="1" x14ac:dyDescent="0.25">
      <c r="A16" s="51" t="s">
        <v>123</v>
      </c>
      <c r="B16" s="61">
        <f>IF('Tilskud til revisor'!B2="",0,'Tilskud til revisor'!B2)</f>
        <v>0</v>
      </c>
      <c r="C16" s="54"/>
      <c r="D16" s="49"/>
      <c r="E16" s="49"/>
      <c r="F16" s="49"/>
      <c r="G16" s="49"/>
      <c r="H16" s="49"/>
      <c r="I16" s="49"/>
      <c r="J16" s="49"/>
      <c r="K16" s="49"/>
      <c r="L16" s="49"/>
      <c r="M16" s="49"/>
      <c r="N16" s="49"/>
    </row>
    <row r="17" spans="1:16" s="18" customFormat="1" x14ac:dyDescent="0.25">
      <c r="A17" s="50" t="s">
        <v>124</v>
      </c>
      <c r="B17" s="59">
        <f>IF('Tilskud til revisor'!C2="",0,'Tilskud til revisor'!C2)</f>
        <v>0</v>
      </c>
      <c r="C17" s="54"/>
      <c r="D17" s="49"/>
      <c r="E17" s="49"/>
      <c r="F17" s="49"/>
      <c r="G17" s="49"/>
      <c r="H17" s="49"/>
      <c r="I17" s="49"/>
      <c r="J17" s="49"/>
      <c r="K17" s="49"/>
      <c r="L17" s="49"/>
      <c r="M17" s="49"/>
      <c r="N17" s="49"/>
    </row>
    <row r="18" spans="1:16" s="18" customFormat="1" x14ac:dyDescent="0.25">
      <c r="A18" s="50" t="s">
        <v>122</v>
      </c>
      <c r="B18" s="59">
        <f>IF('Tilskud til revisor'!F2="",0,'Tilskud til revisor'!F2)</f>
        <v>0</v>
      </c>
      <c r="C18" s="54"/>
      <c r="D18" s="49"/>
      <c r="E18" s="49"/>
      <c r="F18" s="49"/>
      <c r="G18" s="49"/>
      <c r="H18" s="49"/>
      <c r="I18" s="49"/>
      <c r="J18" s="49"/>
      <c r="K18" s="49"/>
      <c r="L18" s="49"/>
      <c r="M18" s="49"/>
      <c r="N18" s="49"/>
    </row>
    <row r="19" spans="1:16" s="18" customFormat="1" ht="36" x14ac:dyDescent="0.25">
      <c r="A19" s="81" t="s">
        <v>125</v>
      </c>
      <c r="B19" s="59">
        <f>IF('Tilskud til revisor'!G2="",0,'Tilskud til revisor'!G2)</f>
        <v>0</v>
      </c>
      <c r="C19" s="54"/>
      <c r="D19" s="49"/>
      <c r="E19" s="49"/>
      <c r="F19" s="49"/>
      <c r="G19" s="49"/>
      <c r="H19" s="49"/>
      <c r="I19" s="49"/>
      <c r="J19" s="49"/>
      <c r="K19" s="49"/>
      <c r="L19" s="49"/>
      <c r="M19" s="49"/>
      <c r="N19" s="49"/>
    </row>
    <row r="20" spans="1:16" s="18" customFormat="1" x14ac:dyDescent="0.25">
      <c r="A20" s="52"/>
      <c r="B20" s="60"/>
      <c r="C20" s="54"/>
      <c r="D20" s="49"/>
      <c r="E20" s="49"/>
      <c r="F20" s="49"/>
      <c r="G20" s="49"/>
      <c r="H20" s="49"/>
      <c r="I20" s="49"/>
      <c r="J20" s="49"/>
      <c r="K20" s="49"/>
      <c r="L20" s="49"/>
      <c r="M20" s="49"/>
      <c r="N20" s="49"/>
    </row>
    <row r="21" spans="1:16" s="18" customFormat="1" ht="18" x14ac:dyDescent="0.25">
      <c r="A21" s="97" t="s">
        <v>144</v>
      </c>
      <c r="B21" s="98">
        <f>B14+B19</f>
        <v>0</v>
      </c>
      <c r="C21" s="54"/>
      <c r="D21" s="96"/>
      <c r="E21" s="96"/>
      <c r="F21" s="96"/>
      <c r="G21" s="96"/>
      <c r="H21" s="96"/>
      <c r="I21" s="96"/>
      <c r="J21" s="96"/>
      <c r="K21" s="96"/>
      <c r="L21" s="96"/>
      <c r="M21" s="96"/>
      <c r="N21" s="96"/>
    </row>
    <row r="22" spans="1:16" s="18" customFormat="1" x14ac:dyDescent="0.25">
      <c r="A22" s="52"/>
      <c r="B22" s="60"/>
      <c r="C22" s="54"/>
      <c r="D22" s="96"/>
      <c r="E22" s="96"/>
      <c r="F22" s="96"/>
      <c r="G22" s="96"/>
      <c r="H22" s="96"/>
      <c r="I22" s="96"/>
      <c r="J22" s="96"/>
      <c r="K22" s="96"/>
      <c r="L22" s="96"/>
      <c r="M22" s="96"/>
      <c r="N22" s="96"/>
    </row>
    <row r="23" spans="1:16" s="18" customFormat="1" x14ac:dyDescent="0.25">
      <c r="A23" s="55" t="s">
        <v>119</v>
      </c>
      <c r="B23" s="62">
        <f>IF(E35=0,0,B8-B14-B19)</f>
        <v>0</v>
      </c>
      <c r="C23" s="54"/>
      <c r="D23" s="49"/>
      <c r="E23" s="49"/>
      <c r="F23" s="49"/>
      <c r="G23" s="49"/>
      <c r="H23" s="49"/>
      <c r="I23" s="49"/>
      <c r="J23" s="49"/>
      <c r="K23" s="49"/>
      <c r="L23" s="49"/>
      <c r="M23" s="49"/>
      <c r="N23" s="49"/>
    </row>
    <row r="24" spans="1:16" ht="96" customHeight="1" x14ac:dyDescent="0.25">
      <c r="A24" s="13" t="s">
        <v>21</v>
      </c>
      <c r="B24" s="13" t="s">
        <v>22</v>
      </c>
      <c r="C24" s="13" t="s">
        <v>23</v>
      </c>
      <c r="D24" s="13" t="s">
        <v>12</v>
      </c>
      <c r="E24" s="13" t="s">
        <v>106</v>
      </c>
      <c r="F24" s="13" t="s">
        <v>111</v>
      </c>
      <c r="G24" s="13" t="s">
        <v>19</v>
      </c>
      <c r="H24" s="13" t="s">
        <v>20</v>
      </c>
      <c r="I24" s="13" t="s">
        <v>41</v>
      </c>
      <c r="J24" s="13" t="s">
        <v>27</v>
      </c>
      <c r="K24" s="56" t="s">
        <v>104</v>
      </c>
      <c r="L24" s="57" t="s">
        <v>112</v>
      </c>
      <c r="M24" s="42" t="s">
        <v>109</v>
      </c>
      <c r="N24" s="42" t="s">
        <v>110</v>
      </c>
      <c r="O24" s="39"/>
      <c r="P24" s="27"/>
    </row>
    <row r="25" spans="1:16" ht="25.5" x14ac:dyDescent="0.25">
      <c r="A25" s="14">
        <v>1</v>
      </c>
      <c r="B25" s="63">
        <f>'Aktivitet 1'!$C$8</f>
        <v>0</v>
      </c>
      <c r="C25" s="64" t="str">
        <f>'Aktivitet 1'!$C$16</f>
        <v>Vælg dato</v>
      </c>
      <c r="D25" s="65">
        <f>'Aktivitet 1'!$C$17</f>
        <v>0</v>
      </c>
      <c r="E25" s="66">
        <f>'Aktivitet 1'!C13</f>
        <v>0</v>
      </c>
      <c r="F25" s="67">
        <f>'Aktivitet 1'!$C$50+'Aktivitet 1'!$C$69</f>
        <v>0</v>
      </c>
      <c r="G25" s="68">
        <f>'Aktivitet 1'!$D$50</f>
        <v>0</v>
      </c>
      <c r="H25" s="68">
        <f>'Aktivitet 1'!$D$69</f>
        <v>0</v>
      </c>
      <c r="I25" s="69">
        <f>Table15[[#This Row],[Afholdte direkte omkostninger]]+Table15[[#This Row],[Afholdte indirekte omkostninger]]</f>
        <v>0</v>
      </c>
      <c r="J25" s="70">
        <f>'Aktivitet 1'!$D$31</f>
        <v>0</v>
      </c>
      <c r="K25" s="71">
        <f>Table15[[#This Row],[Samlede afholdte omkostninger]]*0.65</f>
        <v>0</v>
      </c>
      <c r="L25" s="69" t="str">
        <f>IF(Table15[[#This Row],[Samlede afholdte omkostninger]]="","",IF(Table15[[#This Row],[Modtaget tilskud]]&gt;Table15[[#This Row],[Samlede afholdte omkostninger]]*0.65,"Ja - overskydende beløb skal tilbagebetales","Nej - ingen tilbagebetaling"))</f>
        <v>Nej - ingen tilbagebetaling</v>
      </c>
      <c r="M25"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72">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4">
        <v>2</v>
      </c>
      <c r="B26" s="63">
        <f>'Aktivitet 2'!$C$4</f>
        <v>0</v>
      </c>
      <c r="C26" s="64" t="str">
        <f>'Aktivitet 2'!$C$12</f>
        <v>Vælg dato</v>
      </c>
      <c r="D26" s="65">
        <f>'Aktivitet 2'!$C$13</f>
        <v>0</v>
      </c>
      <c r="E26" s="66">
        <f>'Aktivitet 2'!C9</f>
        <v>0</v>
      </c>
      <c r="F26" s="67">
        <f>'Aktivitet 2'!$C$46+'Aktivitet 2'!$C$65</f>
        <v>0</v>
      </c>
      <c r="G26" s="68">
        <f>'Aktivitet 2'!$D$46</f>
        <v>0</v>
      </c>
      <c r="H26" s="68">
        <f>'Aktivitet 2'!$D$65</f>
        <v>0</v>
      </c>
      <c r="I26" s="69">
        <f>Table15[[#This Row],[Afholdte direkte omkostninger]]+Table15[[#This Row],[Afholdte indirekte omkostninger]]</f>
        <v>0</v>
      </c>
      <c r="J26" s="73">
        <f>'Aktivitet 2'!$D$27</f>
        <v>0</v>
      </c>
      <c r="K26" s="71">
        <f>Table15[[#This Row],[Samlede afholdte omkostninger]]*0.65</f>
        <v>0</v>
      </c>
      <c r="L26" s="69" t="str">
        <f>IF(Table15[[#This Row],[Samlede afholdte omkostninger]]="","",IF(Table15[[#This Row],[Modtaget tilskud]]&gt;Table15[[#This Row],[Samlede afholdte omkostninger]]*0.65,"Ja - overskydende beløb skal tilbagebetales","Nej - ingen tilbagebetaling"))</f>
        <v>Nej - ingen tilbagebetaling</v>
      </c>
      <c r="M26"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72">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4">
        <v>3</v>
      </c>
      <c r="B27" s="63">
        <f>'Aktivitet 3'!$C$4</f>
        <v>0</v>
      </c>
      <c r="C27" s="64" t="str">
        <f>'Aktivitet 3'!$C$12</f>
        <v>Vælg dato</v>
      </c>
      <c r="D27" s="65">
        <f>'Aktivitet 3'!$C$13</f>
        <v>0</v>
      </c>
      <c r="E27" s="66">
        <f>'Aktivitet 3'!C9</f>
        <v>0</v>
      </c>
      <c r="F27" s="67">
        <f>'Aktivitet 3'!$C$46+'Aktivitet 3'!$C$65</f>
        <v>0</v>
      </c>
      <c r="G27" s="68">
        <f>'Aktivitet 3'!$D$46</f>
        <v>0</v>
      </c>
      <c r="H27" s="68">
        <f>'Aktivitet 3'!$D$65</f>
        <v>0</v>
      </c>
      <c r="I27" s="69">
        <f>Table15[[#This Row],[Afholdte direkte omkostninger]]+Table15[[#This Row],[Afholdte indirekte omkostninger]]</f>
        <v>0</v>
      </c>
      <c r="J27" s="73">
        <f>'Aktivitet 3'!$D$27</f>
        <v>0</v>
      </c>
      <c r="K27" s="71">
        <f>Table15[[#This Row],[Samlede afholdte omkostninger]]*0.65</f>
        <v>0</v>
      </c>
      <c r="L27" s="69" t="str">
        <f>IF(Table15[[#This Row],[Samlede afholdte omkostninger]]="","",IF(Table15[[#This Row],[Modtaget tilskud]]&gt;Table15[[#This Row],[Samlede afholdte omkostninger]]*0.65,"Ja - overskydende beløb skal tilbagebetales","Nej - ingen tilbagebetaling"))</f>
        <v>Nej - ingen tilbagebetaling</v>
      </c>
      <c r="M27"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72">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4">
        <v>4</v>
      </c>
      <c r="B28" s="63">
        <f>'Aktivitet 4'!$C$4</f>
        <v>0</v>
      </c>
      <c r="C28" s="64" t="str">
        <f>'Aktivitet 4'!$C$12</f>
        <v>Vælg dato</v>
      </c>
      <c r="D28" s="65">
        <f>'Aktivitet 4'!$C$13</f>
        <v>0</v>
      </c>
      <c r="E28" s="66">
        <f>'Aktivitet 4'!C9</f>
        <v>0</v>
      </c>
      <c r="F28" s="67">
        <f>'Aktivitet 4'!$C$46+'Aktivitet 4'!$C$65</f>
        <v>0</v>
      </c>
      <c r="G28" s="68">
        <f>'Aktivitet 4'!$D$46</f>
        <v>0</v>
      </c>
      <c r="H28" s="68">
        <f>'Aktivitet 4'!$D$65</f>
        <v>0</v>
      </c>
      <c r="I28" s="69">
        <f>Table15[[#This Row],[Afholdte direkte omkostninger]]+Table15[[#This Row],[Afholdte indirekte omkostninger]]</f>
        <v>0</v>
      </c>
      <c r="J28" s="73">
        <f>'Aktivitet 4'!$D$27</f>
        <v>0</v>
      </c>
      <c r="K28" s="71">
        <f>Table15[[#This Row],[Samlede afholdte omkostninger]]*0.65</f>
        <v>0</v>
      </c>
      <c r="L28" s="69" t="str">
        <f>IF(Table15[[#This Row],[Samlede afholdte omkostninger]]="","",IF(Table15[[#This Row],[Modtaget tilskud]]&gt;Table15[[#This Row],[Samlede afholdte omkostninger]]*0.65,"Ja - overskydende beløb skal tilbagebetales","Nej - ingen tilbagebetaling"))</f>
        <v>Nej - ingen tilbagebetaling</v>
      </c>
      <c r="M28"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72">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4">
        <v>5</v>
      </c>
      <c r="B29" s="63">
        <f>'Aktivitet 5'!$C$4</f>
        <v>0</v>
      </c>
      <c r="C29" s="64" t="str">
        <f>'Aktivitet 5'!$C$12</f>
        <v>Vælg dato</v>
      </c>
      <c r="D29" s="65">
        <f>'Aktivitet 5'!$C$13</f>
        <v>0</v>
      </c>
      <c r="E29" s="66">
        <f>'Aktivitet 5'!C9</f>
        <v>0</v>
      </c>
      <c r="F29" s="67">
        <f>'Aktivitet 5'!$C$46+'Aktivitet 5'!$C$65</f>
        <v>0</v>
      </c>
      <c r="G29" s="68">
        <f>'Aktivitet 5'!$D$46</f>
        <v>0</v>
      </c>
      <c r="H29" s="68">
        <f>'Aktivitet 5'!$D$65</f>
        <v>0</v>
      </c>
      <c r="I29" s="69">
        <f>Table15[[#This Row],[Afholdte direkte omkostninger]]+Table15[[#This Row],[Afholdte indirekte omkostninger]]</f>
        <v>0</v>
      </c>
      <c r="J29" s="73">
        <f>'Aktivitet 5'!$D$27</f>
        <v>0</v>
      </c>
      <c r="K29" s="71">
        <f>Table15[[#This Row],[Samlede afholdte omkostninger]]*0.65</f>
        <v>0</v>
      </c>
      <c r="L29" s="69" t="str">
        <f>IF(Table15[[#This Row],[Samlede afholdte omkostninger]]="","",IF(Table15[[#This Row],[Modtaget tilskud]]&gt;Table15[[#This Row],[Samlede afholdte omkostninger]]*0.65,"Ja - overskydende beløb skal tilbagebetales","Nej - ingen tilbagebetaling"))</f>
        <v>Nej - ingen tilbagebetaling</v>
      </c>
      <c r="M29"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72">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4">
        <v>6</v>
      </c>
      <c r="B30" s="63">
        <f>'Aktivitet 6'!$C$4</f>
        <v>0</v>
      </c>
      <c r="C30" s="64" t="str">
        <f>'Aktivitet 6'!$C$12</f>
        <v>Vælg dato</v>
      </c>
      <c r="D30" s="65">
        <f>'Aktivitet 6'!$C$13</f>
        <v>0</v>
      </c>
      <c r="E30" s="66">
        <f>'Aktivitet 6'!C9</f>
        <v>0</v>
      </c>
      <c r="F30" s="67">
        <f>'Aktivitet 6'!$C$46+'Aktivitet 6'!$C$65</f>
        <v>0</v>
      </c>
      <c r="G30" s="68">
        <f>'Aktivitet 6'!$D$46</f>
        <v>0</v>
      </c>
      <c r="H30" s="68">
        <f>'Aktivitet 6'!$D$65</f>
        <v>0</v>
      </c>
      <c r="I30" s="69">
        <f>Table15[[#This Row],[Afholdte direkte omkostninger]]+Table15[[#This Row],[Afholdte indirekte omkostninger]]</f>
        <v>0</v>
      </c>
      <c r="J30" s="73">
        <f>'Aktivitet 6'!$D$27</f>
        <v>0</v>
      </c>
      <c r="K30" s="71">
        <f>Table15[[#This Row],[Samlede afholdte omkostninger]]*0.65</f>
        <v>0</v>
      </c>
      <c r="L30" s="69" t="str">
        <f>IF(Table15[[#This Row],[Samlede afholdte omkostninger]]="","",IF(Table15[[#This Row],[Modtaget tilskud]]&gt;Table15[[#This Row],[Samlede afholdte omkostninger]]*0.65,"Ja - overskydende beløb skal tilbagebetales","Nej - ingen tilbagebetaling"))</f>
        <v>Nej - ingen tilbagebetaling</v>
      </c>
      <c r="M30"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72">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4">
        <v>7</v>
      </c>
      <c r="B31" s="63">
        <f>'Aktivitet 7'!$C$4</f>
        <v>0</v>
      </c>
      <c r="C31" s="64" t="str">
        <f>'Aktivitet 7'!$C$12</f>
        <v>Vælg dato</v>
      </c>
      <c r="D31" s="65">
        <f>'Aktivitet 7'!$C$13</f>
        <v>0</v>
      </c>
      <c r="E31" s="66">
        <f>'Aktivitet 7'!C9</f>
        <v>0</v>
      </c>
      <c r="F31" s="67">
        <f>'Aktivitet 7'!$C$46+'Aktivitet 7'!$C$65</f>
        <v>0</v>
      </c>
      <c r="G31" s="68">
        <f>'Aktivitet 7'!$D$46</f>
        <v>0</v>
      </c>
      <c r="H31" s="68">
        <f>'Aktivitet 7'!$D$65</f>
        <v>0</v>
      </c>
      <c r="I31" s="69">
        <f>Table15[[#This Row],[Afholdte direkte omkostninger]]+Table15[[#This Row],[Afholdte indirekte omkostninger]]</f>
        <v>0</v>
      </c>
      <c r="J31" s="73">
        <f>'Aktivitet 7'!$D$27</f>
        <v>0</v>
      </c>
      <c r="K31" s="71">
        <f>Table15[[#This Row],[Samlede afholdte omkostninger]]*0.65</f>
        <v>0</v>
      </c>
      <c r="L31" s="69" t="str">
        <f>IF(Table15[[#This Row],[Samlede afholdte omkostninger]]="","",IF(Table15[[#This Row],[Modtaget tilskud]]&gt;Table15[[#This Row],[Samlede afholdte omkostninger]]*0.65,"Ja - overskydende beløb skal tilbagebetales","Nej - ingen tilbagebetaling"))</f>
        <v>Nej - ingen tilbagebetaling</v>
      </c>
      <c r="M31"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72">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4">
        <v>8</v>
      </c>
      <c r="B32" s="63">
        <f>'Aktivitet 8'!$C$4</f>
        <v>0</v>
      </c>
      <c r="C32" s="64" t="str">
        <f>'Aktivitet 8'!$C$12</f>
        <v>Vælg dato</v>
      </c>
      <c r="D32" s="65">
        <f>'Aktivitet 8'!$C$13</f>
        <v>0</v>
      </c>
      <c r="E32" s="66">
        <f>'Aktivitet 8'!C9</f>
        <v>0</v>
      </c>
      <c r="F32" s="67">
        <f>'Aktivitet 8'!$C$46+'Aktivitet 8'!$C$65</f>
        <v>0</v>
      </c>
      <c r="G32" s="68">
        <f>'Aktivitet 8'!$D$46</f>
        <v>0</v>
      </c>
      <c r="H32" s="68">
        <f>'Aktivitet 8'!$D$65</f>
        <v>0</v>
      </c>
      <c r="I32" s="69">
        <f>Table15[[#This Row],[Afholdte direkte omkostninger]]+Table15[[#This Row],[Afholdte indirekte omkostninger]]</f>
        <v>0</v>
      </c>
      <c r="J32" s="73">
        <f>'Aktivitet 8'!$D$27</f>
        <v>0</v>
      </c>
      <c r="K32" s="71">
        <f>Table15[[#This Row],[Samlede afholdte omkostninger]]*0.65</f>
        <v>0</v>
      </c>
      <c r="L32" s="69" t="str">
        <f>IF(Table15[[#This Row],[Samlede afholdte omkostninger]]="","",IF(Table15[[#This Row],[Modtaget tilskud]]&gt;Table15[[#This Row],[Samlede afholdte omkostninger]]*0.65,"Ja - overskydende beløb skal tilbagebetales","Nej - ingen tilbagebetaling"))</f>
        <v>Nej - ingen tilbagebetaling</v>
      </c>
      <c r="M32"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72">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4">
        <v>9</v>
      </c>
      <c r="B33" s="63">
        <f>'Aktivitet 9'!$C$4</f>
        <v>0</v>
      </c>
      <c r="C33" s="64" t="str">
        <f>'Aktivitet 9'!$C$12</f>
        <v>Vælg dato</v>
      </c>
      <c r="D33" s="65">
        <f>'Aktivitet 9'!$C$13</f>
        <v>0</v>
      </c>
      <c r="E33" s="66">
        <f>'Aktivitet 9'!C9</f>
        <v>0</v>
      </c>
      <c r="F33" s="67">
        <f>'Aktivitet 9'!$C$46+'Aktivitet 9'!$C$65</f>
        <v>0</v>
      </c>
      <c r="G33" s="68">
        <f>'Aktivitet 9'!$D$46</f>
        <v>0</v>
      </c>
      <c r="H33" s="68">
        <f>'Aktivitet 9'!$D$65</f>
        <v>0</v>
      </c>
      <c r="I33" s="69">
        <f>Table15[[#This Row],[Afholdte direkte omkostninger]]+Table15[[#This Row],[Afholdte indirekte omkostninger]]</f>
        <v>0</v>
      </c>
      <c r="J33" s="73">
        <f>'Aktivitet 9'!$D$27</f>
        <v>0</v>
      </c>
      <c r="K33" s="71">
        <f>Table15[[#This Row],[Samlede afholdte omkostninger]]*0.65</f>
        <v>0</v>
      </c>
      <c r="L33" s="69" t="str">
        <f>IF(Table15[[#This Row],[Samlede afholdte omkostninger]]="","",IF(Table15[[#This Row],[Modtaget tilskud]]&gt;Table15[[#This Row],[Samlede afholdte omkostninger]]*0.65,"Ja - overskydende beløb skal tilbagebetales","Nej - ingen tilbagebetaling"))</f>
        <v>Nej - ingen tilbagebetaling</v>
      </c>
      <c r="M33"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72">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4">
        <v>10</v>
      </c>
      <c r="B34" s="63">
        <f>'Aktivitet 10'!$C$4</f>
        <v>0</v>
      </c>
      <c r="C34" s="64" t="str">
        <f>'Aktivitet 10'!$C$12</f>
        <v>Vælg dato</v>
      </c>
      <c r="D34" s="65">
        <f>'Aktivitet 10'!$C$13</f>
        <v>0</v>
      </c>
      <c r="E34" s="66">
        <f>'Aktivitet 10'!C9</f>
        <v>0</v>
      </c>
      <c r="F34" s="67">
        <f>'Aktivitet 10'!$C$46+'Aktivitet 10'!$C$65</f>
        <v>0</v>
      </c>
      <c r="G34" s="68">
        <f>'Aktivitet 10'!$D$46</f>
        <v>0</v>
      </c>
      <c r="H34" s="68">
        <f>'Aktivitet 10'!$D$65</f>
        <v>0</v>
      </c>
      <c r="I34" s="69">
        <f>Table15[[#This Row],[Afholdte direkte omkostninger]]+Table15[[#This Row],[Afholdte indirekte omkostninger]]</f>
        <v>0</v>
      </c>
      <c r="J34" s="73">
        <f>'Aktivitet 10'!$D$27</f>
        <v>0</v>
      </c>
      <c r="K34" s="71">
        <f>Table15[[#This Row],[Samlede afholdte omkostninger]]*0.65</f>
        <v>0</v>
      </c>
      <c r="L34" s="69" t="str">
        <f>IF(Table15[[#This Row],[Samlede afholdte omkostninger]]="","",IF(Table15[[#This Row],[Modtaget tilskud]]&gt;Table15[[#This Row],[Samlede afholdte omkostninger]]*0.65,"Ja - overskydende beløb skal tilbagebetales","Nej - ingen tilbagebetaling"))</f>
        <v>Nej - ingen tilbagebetaling</v>
      </c>
      <c r="M34"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72">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5" t="s">
        <v>24</v>
      </c>
      <c r="B35" s="74"/>
      <c r="C35" s="75"/>
      <c r="D35" s="75">
        <f>SUM(D25:D34)</f>
        <v>0</v>
      </c>
      <c r="E35" s="76">
        <f t="shared" ref="E35:J35" si="0">SUBTOTAL(109,E25:E34)</f>
        <v>0</v>
      </c>
      <c r="F35" s="76">
        <f t="shared" si="0"/>
        <v>0</v>
      </c>
      <c r="G35" s="77">
        <f t="shared" si="0"/>
        <v>0</v>
      </c>
      <c r="H35" s="77">
        <f t="shared" si="0"/>
        <v>0</v>
      </c>
      <c r="I35" s="77">
        <f t="shared" si="0"/>
        <v>0</v>
      </c>
      <c r="J35" s="78">
        <f t="shared" si="0"/>
        <v>0</v>
      </c>
      <c r="K35" s="79">
        <f>SUBTOTAL(109,K25:K34)</f>
        <v>0</v>
      </c>
      <c r="L35" s="77"/>
      <c r="M35" s="77">
        <f t="shared" ref="M35" si="1">SUBTOTAL(109,M25:M34)</f>
        <v>0</v>
      </c>
      <c r="N35" s="80">
        <f>SUM(N25:N34)</f>
        <v>0</v>
      </c>
    </row>
    <row r="37" spans="1:14" x14ac:dyDescent="0.25">
      <c r="K37" s="27"/>
    </row>
    <row r="38" spans="1:14" x14ac:dyDescent="0.25">
      <c r="K38" s="48"/>
    </row>
  </sheetData>
  <sheetProtection sheet="1" objects="1" scenarios="1"/>
  <mergeCells count="2">
    <mergeCell ref="D2:N11"/>
    <mergeCell ref="M1:N1"/>
  </mergeCells>
  <conditionalFormatting sqref="B4">
    <cfRule type="expression" dxfId="487" priority="9">
      <formula>$C$5&lt;&gt;"Angiv CVR-nummer her"</formula>
    </cfRule>
  </conditionalFormatting>
  <conditionalFormatting sqref="B25:B35">
    <cfRule type="expression" dxfId="486" priority="10">
      <formula>IF($C$26:$C$36&lt;&gt;"Skriv navn på arrangementet",1,0)</formula>
    </cfRule>
  </conditionalFormatting>
  <conditionalFormatting sqref="I25:I34">
    <cfRule type="cellIs" dxfId="485" priority="8" operator="lessThan">
      <formula>0</formula>
    </cfRule>
  </conditionalFormatting>
  <conditionalFormatting sqref="B2:B3">
    <cfRule type="expression" dxfId="484" priority="7">
      <formula>$C$5&lt;&gt;"Angiv CVR-nummer her"</formula>
    </cfRule>
  </conditionalFormatting>
  <conditionalFormatting sqref="B10">
    <cfRule type="cellIs" dxfId="483" priority="4" operator="lessThan">
      <formula>0</formula>
    </cfRule>
  </conditionalFormatting>
  <conditionalFormatting sqref="L25:L34">
    <cfRule type="cellIs" dxfId="482" priority="2" operator="lessThan">
      <formula>0</formula>
    </cfRule>
  </conditionalFormatting>
  <conditionalFormatting sqref="M25:M34">
    <cfRule type="cellIs" dxfId="481"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D12"/>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93"/>
      <c r="B1" s="1"/>
      <c r="C1" s="1"/>
      <c r="D1" s="1"/>
      <c r="E1" s="1"/>
      <c r="F1" s="1"/>
    </row>
    <row r="2" spans="1:8" ht="15.75" x14ac:dyDescent="0.25">
      <c r="A2" s="210"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41"/>
      <c r="E13" s="195"/>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33" t="s">
        <v>18</v>
      </c>
      <c r="B46" s="33"/>
      <c r="C46" s="34">
        <f>SUBTOTAL(109,Table35161315[Budgetteret beløb])</f>
        <v>0</v>
      </c>
      <c r="D46" s="34">
        <f>SUBTOTAL(109,Table35161315[Afholdt beløb])</f>
        <v>0</v>
      </c>
      <c r="E46" s="33"/>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v>0</v>
      </c>
      <c r="D50" s="152">
        <v>0</v>
      </c>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SUBTOTAL(109,Table353171418[Budgetteret beløb])</f>
        <v>0</v>
      </c>
      <c r="D65" s="34">
        <f>SUBTOTAL(109,Table353171418[Afholdt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Table35161315[[#Totals],[Afholdt beløb]]+Table353171418[[#Totals],[Afholdt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WsS2j7sXLZJD4yinQ+nGZTg7LRfWsWzc/k4b5YGNxBoDX5KAvrgM6tJPj++0p2w6qm7R/JJIiZkL+5bvtL/sg==" saltValue="VDmmOgLpJnktSpXQbagDm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D12"/>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93"/>
      <c r="B1" s="1"/>
      <c r="C1" s="1"/>
      <c r="D1" s="1"/>
      <c r="E1" s="1"/>
      <c r="F1" s="1"/>
    </row>
    <row r="2" spans="1:8" ht="15.75" x14ac:dyDescent="0.25">
      <c r="A2" s="210"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41"/>
      <c r="E13" s="195"/>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v>0</v>
      </c>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33" t="s">
        <v>18</v>
      </c>
      <c r="B46" s="33"/>
      <c r="C46" s="34">
        <f>SUBTOTAL(109,Table3516131519[Budgetteret beløb])</f>
        <v>0</v>
      </c>
      <c r="D46" s="34">
        <f>SUBTOTAL(109,Table3516131519[Afholdt beløb])</f>
        <v>0</v>
      </c>
      <c r="E46" s="33"/>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v>0</v>
      </c>
      <c r="D50" s="152">
        <v>0</v>
      </c>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SUBTOTAL(109,Table35317141820[Budgetteret beløb])</f>
        <v>0</v>
      </c>
      <c r="D65" s="34">
        <f>SUBTOTAL(109,Table35317141820[Afholdt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Table3516131519[[#Totals],[Afholdt beløb]]+Table35317141820[[#Totals],[Afholdt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8M6tMwshM1v1J8S7sWKCVR5dhCAZ3EYL9/aLOOmKKFUGM89ZMI2MODQZk5dysboQKIT3BzWfgn390Ox9fobR6A==" saltValue="87CH5XKtRkdLZRT+adm1h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D12"/>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93"/>
      <c r="B1" s="1"/>
      <c r="C1" s="1"/>
      <c r="D1" s="1"/>
      <c r="E1" s="1"/>
      <c r="F1" s="1"/>
    </row>
    <row r="2" spans="1:8" ht="15.75" x14ac:dyDescent="0.25">
      <c r="A2" s="210"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41"/>
      <c r="E13" s="195"/>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v>0</v>
      </c>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33" t="s">
        <v>18</v>
      </c>
      <c r="B46" s="33"/>
      <c r="C46" s="34">
        <f>SUBTOTAL(109,Table351613151921[Budgetteret beløb])</f>
        <v>0</v>
      </c>
      <c r="D46" s="34">
        <f>SUBTOTAL(109,Table351613151921[Afholdt beløb])</f>
        <v>0</v>
      </c>
      <c r="E46" s="33"/>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v>0</v>
      </c>
      <c r="D50" s="152">
        <v>0</v>
      </c>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SUBTOTAL(109,Table3531714182022[Budgetteret beløb])</f>
        <v>0</v>
      </c>
      <c r="D65" s="34">
        <f>SUBTOTAL(109,Table3531714182022[Afholdt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Table351613151921[[#Totals],[Afholdt beløb]]+Table3531714182022[[#Totals],[Afholdt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NZZ+0s9D9fnrGzQFvs1teJ19S8KTjhVzApQhl3F8LVerMmH9wwoZHN+/TDrpRim+WxwfO7RXf6PyNvFJVvmjow==" saltValue="kkzCgrrwh92gTiWwcne9k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J51" sqref="J51"/>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93"/>
      <c r="B1" s="1"/>
      <c r="C1" s="1"/>
      <c r="D1" s="1"/>
      <c r="E1" s="1"/>
      <c r="F1" s="1"/>
    </row>
    <row r="2" spans="1:8" ht="15.75" x14ac:dyDescent="0.25">
      <c r="A2" s="210"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41"/>
      <c r="E13" s="195"/>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v>0</v>
      </c>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33" t="s">
        <v>18</v>
      </c>
      <c r="B46" s="33"/>
      <c r="C46" s="34">
        <f>SUBTOTAL(109,Table35161315192123[Budgetteret beløb])</f>
        <v>0</v>
      </c>
      <c r="D46" s="34">
        <f>SUBTOTAL(109,Table35161315192123[Afholdt beløb])</f>
        <v>0</v>
      </c>
      <c r="E46" s="33"/>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v>0</v>
      </c>
      <c r="D50" s="152">
        <v>0</v>
      </c>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SUBTOTAL(109,Table353171418202224[Budgetteret beløb])</f>
        <v>0</v>
      </c>
      <c r="D65" s="34">
        <f>SUBTOTAL(109,Table353171418202224[Afholdt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Table35161315192123[[#Totals],[Afholdt beløb]]+Table353171418202224[[#Totals],[Afholdt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VgUEyGaQTKKMRHY9RME/zXnShgfYwW478GRJheTVv01JLaZjcPsNnnXXLoxyvwgeaYnr3lKH+DmWO7UxLnERA==" saltValue="wJOREDVtQYoNOr3RtDI2a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D12" sqref="D12"/>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93"/>
      <c r="B1" s="1"/>
      <c r="C1" s="1"/>
      <c r="D1" s="1"/>
      <c r="E1" s="1"/>
      <c r="F1" s="1"/>
    </row>
    <row r="2" spans="1:8" ht="15.75" x14ac:dyDescent="0.25">
      <c r="A2" s="210"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41"/>
      <c r="E13" s="195"/>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v>0</v>
      </c>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33" t="s">
        <v>18</v>
      </c>
      <c r="B46" s="33"/>
      <c r="C46" s="34">
        <f>SUBTOTAL(109,Table3516131519212325[Budgetteret beløb])</f>
        <v>0</v>
      </c>
      <c r="D46" s="34">
        <f>SUBTOTAL(109,Table3516131519212325[Afholdt beløb])</f>
        <v>0</v>
      </c>
      <c r="E46" s="33"/>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v>0</v>
      </c>
      <c r="D50" s="152">
        <v>0</v>
      </c>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SUBTOTAL(109,Table35317141820222426[Budgetteret beløb])</f>
        <v>0</v>
      </c>
      <c r="D65" s="34">
        <f>SUBTOTAL(109,Table35317141820222426[Afholdt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Table3516131519212325[[#Totals],[Afholdt beløb]]+Table35317141820222426[[#Totals],[Afholdt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nyAr2K/Ca3TSX+MDxfvMxjR/s0mvZO8jGi7u5BbZvGWSE2xj1q7gdHZRonCF4gJkC6ENb7m7JXRFaq+GqjtXlQ==" saltValue="E/HVsH7KFfLrVy+/CVjUx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D12"/>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93"/>
      <c r="B1" s="1"/>
      <c r="C1" s="1"/>
      <c r="D1" s="1"/>
      <c r="E1" s="1"/>
      <c r="F1" s="1"/>
    </row>
    <row r="2" spans="1:8" ht="15.75" x14ac:dyDescent="0.25">
      <c r="A2" s="210"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41"/>
      <c r="E13" s="195"/>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v>0</v>
      </c>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v>0</v>
      </c>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33" t="s">
        <v>18</v>
      </c>
      <c r="B46" s="33"/>
      <c r="C46" s="34">
        <f>SUBTOTAL(109,Table351613151921232527[Budgetteret beløb])</f>
        <v>0</v>
      </c>
      <c r="D46" s="34">
        <f>SUBTOTAL(109,Table351613151921232527[Afholdt beløb])</f>
        <v>0</v>
      </c>
      <c r="E46" s="33"/>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v>0</v>
      </c>
      <c r="D50" s="152">
        <v>0</v>
      </c>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SUBTOTAL(109,Table3531714182022242628[Budgetteret beløb])</f>
        <v>0</v>
      </c>
      <c r="D65" s="34">
        <f>SUBTOTAL(109,Table3531714182022242628[Afholdt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Table351613151921232527[[#Totals],[Afholdt beløb]]+Table3531714182022242628[[#Totals],[Afholdt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vPDHCNrg1dL21BpiKpBGk+TQyxKRUxIuXRW/46Qt++CtnodEspquAJXy+by2OEFnXKyyig29bv7v8MK3BrqBSg==" saltValue="+N2skxaTauSfBFpQNm1IR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70" zoomScaleNormal="70" workbookViewId="0">
      <selection activeCell="A27" sqref="A27:B27"/>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1"/>
      <c r="B1" s="1"/>
      <c r="C1" s="1"/>
      <c r="D1" s="1"/>
      <c r="E1" s="1"/>
      <c r="F1" s="1"/>
    </row>
    <row r="2" spans="1:8" ht="15.75" x14ac:dyDescent="0.25">
      <c r="A2" s="203"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41"/>
      <c r="E13" s="195"/>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v>0</v>
      </c>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v>0</v>
      </c>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33" t="s">
        <v>18</v>
      </c>
      <c r="B46" s="33"/>
      <c r="C46" s="34">
        <f>SUBTOTAL(109,Table35161315192123252729[Budgetteret beløb])</f>
        <v>0</v>
      </c>
      <c r="D46" s="34">
        <f>SUBTOTAL(109,Table35161315192123252729[Afholdt beløb])</f>
        <v>0</v>
      </c>
      <c r="E46" s="33"/>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c r="D50" s="152"/>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SUBTOTAL(109,Table353171418202224262830[Budgetteret beløb])</f>
        <v>0</v>
      </c>
      <c r="D65" s="34">
        <f>SUBTOTAL(109,Table353171418202224262830[Afholdt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Table35161315192123252729[[#Totals],[Afholdt beløb]]+Table353171418202224262830[[#Totals],[Afholdt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2lYOmUUvffaaFnen+LnF44127gZf3bg5dqdPQxHXLI/FZhDu6L86H75U5k7ZYSvZcn0HU4gPhz9fjKOQ0yOrcw==" saltValue="DLPa7SqVe2PxGBjtCzSai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B3" workbookViewId="0">
      <selection activeCell="Q12" sqref="Q12"/>
    </sheetView>
  </sheetViews>
  <sheetFormatPr defaultRowHeight="15" x14ac:dyDescent="0.25"/>
  <cols>
    <col min="2" max="2" width="56.85546875" bestFit="1" customWidth="1"/>
    <col min="5" max="5" width="37.42578125" bestFit="1" customWidth="1"/>
    <col min="8" max="8" width="32.8554687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8"/>
      <c r="B1" s="18"/>
      <c r="C1" s="18"/>
      <c r="D1" s="18"/>
      <c r="E1" s="26"/>
      <c r="F1" s="26"/>
      <c r="G1" s="26"/>
      <c r="H1" s="26" t="s">
        <v>54</v>
      </c>
      <c r="I1" s="26"/>
      <c r="J1" s="26"/>
      <c r="K1" s="18"/>
      <c r="L1" s="18"/>
      <c r="M1" s="26"/>
      <c r="N1" s="18"/>
      <c r="O1" s="18"/>
      <c r="P1" s="26"/>
      <c r="Q1" s="18"/>
      <c r="R1" s="18"/>
      <c r="S1" s="18"/>
      <c r="T1" s="18"/>
    </row>
    <row r="2" spans="1:23" x14ac:dyDescent="0.25">
      <c r="A2" s="18"/>
      <c r="B2" s="27" t="s">
        <v>55</v>
      </c>
      <c r="C2" s="18"/>
      <c r="D2" s="27" t="s">
        <v>27</v>
      </c>
      <c r="E2" s="27" t="s">
        <v>14</v>
      </c>
      <c r="F2" s="27" t="s">
        <v>56</v>
      </c>
      <c r="G2" s="27" t="s">
        <v>48</v>
      </c>
      <c r="H2" s="25" t="s">
        <v>14</v>
      </c>
      <c r="I2" s="25"/>
      <c r="J2" s="26" t="s">
        <v>57</v>
      </c>
      <c r="K2" s="18" t="s">
        <v>58</v>
      </c>
      <c r="L2" s="18"/>
      <c r="M2" s="26" t="s">
        <v>57</v>
      </c>
      <c r="N2" s="18" t="s">
        <v>59</v>
      </c>
      <c r="O2" s="18"/>
      <c r="P2" s="26" t="s">
        <v>57</v>
      </c>
      <c r="Q2" s="18" t="s">
        <v>23</v>
      </c>
      <c r="R2" s="18"/>
      <c r="S2" s="18" t="s">
        <v>14</v>
      </c>
      <c r="T2" s="18"/>
      <c r="V2" t="s">
        <v>57</v>
      </c>
      <c r="W2" s="18" t="s">
        <v>51</v>
      </c>
    </row>
    <row r="3" spans="1:23" x14ac:dyDescent="0.25">
      <c r="A3" s="26" t="s">
        <v>57</v>
      </c>
      <c r="B3" s="25" t="s">
        <v>60</v>
      </c>
      <c r="C3" s="18"/>
      <c r="D3" s="26" t="s">
        <v>57</v>
      </c>
      <c r="E3" s="28" t="s">
        <v>61</v>
      </c>
      <c r="F3" s="28"/>
      <c r="G3" s="26" t="s">
        <v>57</v>
      </c>
      <c r="H3" s="29" t="s">
        <v>62</v>
      </c>
      <c r="I3" s="18"/>
      <c r="J3" s="18"/>
      <c r="K3" s="18" t="s">
        <v>63</v>
      </c>
      <c r="L3" s="18"/>
      <c r="M3" s="18"/>
      <c r="N3" s="18" t="s">
        <v>64</v>
      </c>
      <c r="O3" s="18"/>
      <c r="P3" s="18"/>
      <c r="Q3" s="30" t="s">
        <v>11</v>
      </c>
      <c r="R3" s="18"/>
      <c r="S3" s="29" t="s">
        <v>65</v>
      </c>
      <c r="T3" s="18"/>
      <c r="W3" s="18" t="s">
        <v>34</v>
      </c>
    </row>
    <row r="4" spans="1:23" x14ac:dyDescent="0.25">
      <c r="A4" s="18"/>
      <c r="B4" s="18" t="s">
        <v>66</v>
      </c>
      <c r="C4" s="18"/>
      <c r="D4" s="18"/>
      <c r="E4" s="28" t="s">
        <v>67</v>
      </c>
      <c r="F4" s="28"/>
      <c r="G4" s="18"/>
      <c r="H4" s="29" t="s">
        <v>68</v>
      </c>
      <c r="I4" s="18"/>
      <c r="J4" s="18"/>
      <c r="K4" s="18" t="s">
        <v>69</v>
      </c>
      <c r="L4" s="18"/>
      <c r="M4" s="18"/>
      <c r="N4" s="18" t="s">
        <v>42</v>
      </c>
      <c r="O4" s="18"/>
      <c r="P4" s="18"/>
      <c r="Q4" s="30">
        <v>44577</v>
      </c>
      <c r="R4" s="18"/>
      <c r="S4" s="29" t="s">
        <v>70</v>
      </c>
      <c r="T4" s="18"/>
      <c r="W4" s="18" t="s">
        <v>35</v>
      </c>
    </row>
    <row r="5" spans="1:23" x14ac:dyDescent="0.25">
      <c r="A5" s="18"/>
      <c r="B5" s="18" t="s">
        <v>71</v>
      </c>
      <c r="C5" s="18"/>
      <c r="D5" s="18"/>
      <c r="E5" s="28" t="s">
        <v>72</v>
      </c>
      <c r="F5" s="28"/>
      <c r="G5" s="18"/>
      <c r="H5" s="29" t="s">
        <v>73</v>
      </c>
      <c r="I5" s="18"/>
      <c r="J5" s="18"/>
      <c r="K5" s="18" t="s">
        <v>74</v>
      </c>
      <c r="L5" s="18"/>
      <c r="M5" s="18"/>
      <c r="N5" s="18" t="s">
        <v>43</v>
      </c>
      <c r="O5" s="18"/>
      <c r="P5" s="18"/>
      <c r="Q5" s="30">
        <v>44578</v>
      </c>
      <c r="R5" s="18"/>
      <c r="S5" s="29" t="s">
        <v>75</v>
      </c>
      <c r="T5" s="18"/>
      <c r="W5" s="18" t="s">
        <v>29</v>
      </c>
    </row>
    <row r="6" spans="1:23" x14ac:dyDescent="0.25">
      <c r="A6" s="18"/>
      <c r="B6" s="18" t="s">
        <v>76</v>
      </c>
      <c r="C6" s="18"/>
      <c r="D6" s="18"/>
      <c r="E6" s="28" t="s">
        <v>77</v>
      </c>
      <c r="F6" s="28"/>
      <c r="G6" s="18"/>
      <c r="H6" s="29" t="s">
        <v>78</v>
      </c>
      <c r="I6" s="18"/>
      <c r="J6" s="18"/>
      <c r="K6" s="18" t="s">
        <v>79</v>
      </c>
      <c r="L6" s="18"/>
      <c r="M6" s="18"/>
      <c r="N6" s="18"/>
      <c r="O6" s="18"/>
      <c r="P6" s="18"/>
      <c r="Q6" s="30">
        <v>44579</v>
      </c>
      <c r="R6" s="18"/>
      <c r="S6" s="29" t="s">
        <v>80</v>
      </c>
      <c r="T6" s="18"/>
      <c r="W6" s="18" t="s">
        <v>36</v>
      </c>
    </row>
    <row r="7" spans="1:23" x14ac:dyDescent="0.25">
      <c r="A7" s="18"/>
      <c r="B7" s="18" t="s">
        <v>81</v>
      </c>
      <c r="C7" s="18"/>
      <c r="D7" s="18"/>
      <c r="E7" s="28" t="s">
        <v>82</v>
      </c>
      <c r="F7" s="28"/>
      <c r="G7" s="18"/>
      <c r="H7" s="29" t="s">
        <v>83</v>
      </c>
      <c r="I7" s="18"/>
      <c r="J7" s="18"/>
      <c r="K7" s="18" t="s">
        <v>84</v>
      </c>
      <c r="L7" s="18"/>
      <c r="M7" s="18"/>
      <c r="N7" s="18"/>
      <c r="O7" s="18"/>
      <c r="P7" s="18"/>
      <c r="Q7" s="30">
        <v>44580</v>
      </c>
      <c r="R7" s="18"/>
      <c r="S7" s="29" t="s">
        <v>85</v>
      </c>
      <c r="T7" s="18"/>
      <c r="W7" s="18" t="s">
        <v>37</v>
      </c>
    </row>
    <row r="8" spans="1:23" x14ac:dyDescent="0.25">
      <c r="A8" s="25"/>
      <c r="B8" s="18" t="s">
        <v>86</v>
      </c>
      <c r="C8" s="18"/>
      <c r="D8" s="18"/>
      <c r="E8" s="28" t="s">
        <v>87</v>
      </c>
      <c r="F8" s="28"/>
      <c r="G8" s="25"/>
      <c r="H8" s="29" t="s">
        <v>88</v>
      </c>
      <c r="I8" s="18"/>
      <c r="J8" s="18"/>
      <c r="K8" s="18"/>
      <c r="L8" s="18"/>
      <c r="M8" s="18"/>
      <c r="N8" s="18"/>
      <c r="O8" s="18"/>
      <c r="P8" s="18"/>
      <c r="Q8" s="30">
        <v>44581</v>
      </c>
      <c r="R8" s="18"/>
      <c r="S8" s="29" t="s">
        <v>89</v>
      </c>
      <c r="T8" s="18"/>
      <c r="W8" t="s">
        <v>17</v>
      </c>
    </row>
    <row r="9" spans="1:23" x14ac:dyDescent="0.25">
      <c r="A9" s="18"/>
      <c r="B9" s="25" t="s">
        <v>90</v>
      </c>
      <c r="C9" s="18"/>
      <c r="D9" s="18"/>
      <c r="E9" s="28" t="s">
        <v>91</v>
      </c>
      <c r="F9" s="28"/>
      <c r="G9" s="18"/>
      <c r="H9" s="29" t="s">
        <v>92</v>
      </c>
      <c r="I9" s="18"/>
      <c r="J9" s="18"/>
      <c r="K9" s="18"/>
      <c r="L9" s="18"/>
      <c r="M9" s="18"/>
      <c r="N9" s="18"/>
      <c r="O9" s="18"/>
      <c r="P9" s="18"/>
      <c r="Q9" s="30">
        <v>44582</v>
      </c>
      <c r="R9" s="18"/>
      <c r="S9" s="29" t="s">
        <v>93</v>
      </c>
      <c r="T9" s="18"/>
    </row>
    <row r="10" spans="1:23" x14ac:dyDescent="0.25">
      <c r="A10" s="18"/>
      <c r="B10" s="18"/>
      <c r="C10" s="18"/>
      <c r="D10" s="18"/>
      <c r="E10" s="28" t="s">
        <v>94</v>
      </c>
      <c r="F10" s="28"/>
      <c r="G10" s="18"/>
      <c r="H10" s="29" t="s">
        <v>95</v>
      </c>
      <c r="I10" s="18"/>
      <c r="J10" s="18"/>
      <c r="K10" s="18"/>
      <c r="L10" s="18"/>
      <c r="M10" s="18"/>
      <c r="N10" s="18"/>
      <c r="O10" s="18"/>
      <c r="P10" s="18"/>
      <c r="Q10" s="30">
        <v>44583</v>
      </c>
      <c r="R10" s="18"/>
      <c r="S10" s="29" t="s">
        <v>96</v>
      </c>
      <c r="T10" s="18"/>
    </row>
    <row r="11" spans="1:23" x14ac:dyDescent="0.25">
      <c r="A11" s="18"/>
      <c r="B11" s="18"/>
      <c r="C11" s="18"/>
      <c r="D11" s="18"/>
      <c r="E11" s="28" t="s">
        <v>97</v>
      </c>
      <c r="F11" s="28"/>
      <c r="G11" s="18"/>
      <c r="H11" s="29" t="s">
        <v>98</v>
      </c>
      <c r="I11" s="18"/>
      <c r="J11" s="18"/>
      <c r="K11" s="18"/>
      <c r="L11" s="18"/>
      <c r="M11" s="18"/>
      <c r="N11" s="18"/>
      <c r="O11" s="18"/>
      <c r="P11" s="18"/>
      <c r="Q11" s="30">
        <v>44584</v>
      </c>
      <c r="R11" s="18"/>
      <c r="S11" s="29" t="s">
        <v>99</v>
      </c>
      <c r="T11" s="18"/>
    </row>
    <row r="12" spans="1:23" x14ac:dyDescent="0.25">
      <c r="A12" s="18"/>
      <c r="B12" s="18"/>
      <c r="C12" s="18"/>
      <c r="D12" s="18"/>
      <c r="E12" s="28"/>
      <c r="F12" s="28"/>
      <c r="G12" s="18"/>
      <c r="H12" s="29" t="s">
        <v>100</v>
      </c>
      <c r="I12" s="18"/>
      <c r="J12" s="18"/>
      <c r="K12" s="18"/>
      <c r="L12" s="18"/>
      <c r="M12" s="18"/>
      <c r="N12" s="18"/>
      <c r="O12" s="18"/>
      <c r="P12" s="18"/>
      <c r="Q12" s="30">
        <v>44585</v>
      </c>
      <c r="R12" s="18"/>
      <c r="S12" s="18" t="s">
        <v>17</v>
      </c>
      <c r="T12" s="18"/>
    </row>
    <row r="13" spans="1:23" x14ac:dyDescent="0.25">
      <c r="A13" s="18"/>
      <c r="B13" s="18"/>
      <c r="C13" s="18"/>
      <c r="D13" s="18"/>
      <c r="E13" s="28"/>
      <c r="F13" s="28"/>
      <c r="G13" s="18"/>
      <c r="H13" s="29" t="s">
        <v>101</v>
      </c>
      <c r="I13" s="18"/>
      <c r="J13" s="18"/>
      <c r="K13" s="18"/>
      <c r="L13" s="18"/>
      <c r="M13" s="18"/>
      <c r="N13" s="18"/>
      <c r="O13" s="18"/>
      <c r="P13" s="18"/>
      <c r="Q13" s="30">
        <v>44586</v>
      </c>
      <c r="R13" s="18"/>
      <c r="S13" s="18"/>
      <c r="T13" s="18"/>
    </row>
    <row r="14" spans="1:23" x14ac:dyDescent="0.25">
      <c r="A14" s="18"/>
      <c r="B14" s="18"/>
      <c r="C14" s="18"/>
      <c r="D14" s="18"/>
      <c r="E14" s="28"/>
      <c r="F14" s="28"/>
      <c r="G14" s="18"/>
      <c r="H14" s="29" t="s">
        <v>102</v>
      </c>
      <c r="I14" s="18"/>
      <c r="J14" s="18"/>
      <c r="K14" s="18"/>
      <c r="L14" s="18"/>
      <c r="M14" s="18"/>
      <c r="N14" s="18"/>
      <c r="O14" s="18"/>
      <c r="P14" s="18"/>
      <c r="Q14" s="30">
        <v>44587</v>
      </c>
      <c r="R14" s="18"/>
      <c r="S14" s="18"/>
      <c r="T14" s="18"/>
    </row>
    <row r="15" spans="1:23" x14ac:dyDescent="0.25">
      <c r="A15" s="18"/>
      <c r="B15" s="18"/>
      <c r="C15" s="18"/>
      <c r="D15" s="18"/>
      <c r="E15" s="28"/>
      <c r="F15" s="28"/>
      <c r="G15" s="25"/>
      <c r="H15" s="29" t="s">
        <v>103</v>
      </c>
      <c r="I15" s="18"/>
      <c r="J15" s="18"/>
      <c r="K15" s="18"/>
      <c r="L15" s="18"/>
      <c r="M15" s="18"/>
      <c r="N15" s="18"/>
      <c r="O15" s="18"/>
      <c r="P15" s="18"/>
      <c r="Q15" s="30">
        <v>44588</v>
      </c>
      <c r="R15" s="18"/>
      <c r="S15" s="18"/>
      <c r="T15" s="18"/>
    </row>
    <row r="16" spans="1:23" x14ac:dyDescent="0.25">
      <c r="A16" s="18"/>
      <c r="B16" s="18"/>
      <c r="C16" s="18"/>
      <c r="D16" s="18"/>
      <c r="E16" s="28"/>
      <c r="F16" s="28"/>
      <c r="G16" s="18"/>
      <c r="H16" s="29" t="s">
        <v>99</v>
      </c>
      <c r="I16" s="18"/>
      <c r="J16" s="18"/>
      <c r="K16" s="18"/>
      <c r="L16" s="18"/>
      <c r="M16" s="18"/>
      <c r="N16" s="18"/>
      <c r="O16" s="18"/>
      <c r="P16" s="18"/>
      <c r="Q16" s="30">
        <v>44589</v>
      </c>
      <c r="R16" s="18"/>
      <c r="S16" s="18"/>
      <c r="T16" s="18"/>
    </row>
    <row r="17" spans="1:20" x14ac:dyDescent="0.25">
      <c r="A17" s="18"/>
      <c r="B17" s="18"/>
      <c r="C17" s="18"/>
      <c r="D17" s="18"/>
      <c r="E17" s="28"/>
      <c r="F17" s="28"/>
      <c r="G17" s="18"/>
      <c r="H17" s="18" t="s">
        <v>17</v>
      </c>
      <c r="I17" s="18"/>
      <c r="J17" s="18"/>
      <c r="K17" s="18"/>
      <c r="L17" s="18"/>
      <c r="M17" s="18"/>
      <c r="N17" s="18"/>
      <c r="O17" s="18"/>
      <c r="P17" s="18"/>
      <c r="Q17" s="30">
        <v>44590</v>
      </c>
      <c r="R17" s="18"/>
      <c r="S17" s="18"/>
      <c r="T17" s="18"/>
    </row>
    <row r="18" spans="1:20" x14ac:dyDescent="0.25">
      <c r="A18" s="18"/>
      <c r="B18" s="18"/>
      <c r="C18" s="18"/>
      <c r="D18" s="18"/>
      <c r="E18" s="28"/>
      <c r="F18" s="28"/>
      <c r="G18" s="18"/>
      <c r="H18" s="18"/>
      <c r="I18" s="18"/>
      <c r="J18" s="18"/>
      <c r="K18" s="18"/>
      <c r="L18" s="18"/>
      <c r="M18" s="18"/>
      <c r="N18" s="18"/>
      <c r="O18" s="18"/>
      <c r="P18" s="18"/>
      <c r="Q18" s="30">
        <v>44591</v>
      </c>
      <c r="R18" s="18"/>
      <c r="S18" s="18"/>
      <c r="T18" s="18"/>
    </row>
    <row r="19" spans="1:20" x14ac:dyDescent="0.25">
      <c r="A19" s="18"/>
      <c r="B19" s="18"/>
      <c r="C19" s="18"/>
      <c r="D19" s="18"/>
      <c r="E19" s="28"/>
      <c r="F19" s="28"/>
      <c r="G19" s="18"/>
      <c r="H19" s="18"/>
      <c r="I19" s="18"/>
      <c r="J19" s="18"/>
      <c r="K19" s="18"/>
      <c r="L19" s="18"/>
      <c r="M19" s="18"/>
      <c r="N19" s="18"/>
      <c r="O19" s="18"/>
      <c r="P19" s="18"/>
      <c r="Q19" s="30">
        <v>44592</v>
      </c>
      <c r="R19" s="18"/>
      <c r="S19" s="18"/>
      <c r="T19" s="18"/>
    </row>
    <row r="20" spans="1:20" x14ac:dyDescent="0.25">
      <c r="A20" s="18"/>
      <c r="B20" s="18"/>
      <c r="C20" s="18"/>
      <c r="D20" s="18"/>
      <c r="E20" s="28"/>
      <c r="F20" s="28"/>
      <c r="G20" s="18"/>
      <c r="H20" s="18"/>
      <c r="I20" s="18"/>
      <c r="J20" s="18"/>
      <c r="K20" s="18"/>
      <c r="L20" s="18"/>
      <c r="M20" s="18"/>
      <c r="N20" s="18"/>
      <c r="O20" s="18"/>
      <c r="P20" s="18"/>
      <c r="Q20" s="30">
        <v>44593</v>
      </c>
      <c r="R20" s="18"/>
      <c r="S20" s="18"/>
      <c r="T20" s="18"/>
    </row>
    <row r="21" spans="1:20" x14ac:dyDescent="0.25">
      <c r="A21" s="18"/>
      <c r="B21" s="18"/>
      <c r="C21" s="18"/>
      <c r="D21" s="18"/>
      <c r="E21" s="31"/>
      <c r="F21" s="28"/>
      <c r="G21" s="18"/>
      <c r="H21" s="18"/>
      <c r="I21" s="18"/>
      <c r="J21" s="18"/>
      <c r="K21" s="18"/>
      <c r="L21" s="18"/>
      <c r="M21" s="18"/>
      <c r="N21" s="18"/>
      <c r="O21" s="18"/>
      <c r="P21" s="18"/>
      <c r="Q21" s="30">
        <v>44594</v>
      </c>
      <c r="R21" s="18"/>
      <c r="S21" s="18"/>
      <c r="T21" s="18"/>
    </row>
    <row r="22" spans="1:20" x14ac:dyDescent="0.25">
      <c r="A22" s="18"/>
      <c r="B22" s="18"/>
      <c r="C22" s="18"/>
      <c r="D22" s="18"/>
      <c r="E22" s="31"/>
      <c r="F22" s="28"/>
      <c r="G22" s="18"/>
      <c r="H22" s="18"/>
      <c r="I22" s="18"/>
      <c r="J22" s="18"/>
      <c r="K22" s="18"/>
      <c r="L22" s="18"/>
      <c r="M22" s="18"/>
      <c r="N22" s="18"/>
      <c r="O22" s="18"/>
      <c r="P22" s="18"/>
      <c r="Q22" s="30">
        <v>44595</v>
      </c>
      <c r="R22" s="18"/>
      <c r="S22" s="18"/>
      <c r="T22" s="18"/>
    </row>
    <row r="23" spans="1:20" x14ac:dyDescent="0.25">
      <c r="A23" s="18"/>
      <c r="B23" s="18"/>
      <c r="C23" s="18"/>
      <c r="D23" s="18"/>
      <c r="E23" s="31"/>
      <c r="F23" s="31"/>
      <c r="G23" s="18"/>
      <c r="H23" s="18"/>
      <c r="I23" s="18"/>
      <c r="J23" s="18"/>
      <c r="K23" s="18"/>
      <c r="L23" s="18"/>
      <c r="M23" s="18"/>
      <c r="N23" s="18"/>
      <c r="O23" s="18"/>
      <c r="P23" s="18"/>
      <c r="Q23" s="30">
        <v>44596</v>
      </c>
      <c r="R23" s="18"/>
      <c r="S23" s="18"/>
      <c r="T23" s="18"/>
    </row>
    <row r="24" spans="1:20" x14ac:dyDescent="0.25">
      <c r="A24" s="18"/>
      <c r="B24" s="18"/>
      <c r="C24" s="18"/>
      <c r="D24" s="18"/>
      <c r="E24" s="31"/>
      <c r="F24" s="31"/>
      <c r="G24" s="18"/>
      <c r="H24" s="18"/>
      <c r="I24" s="18"/>
      <c r="J24" s="18"/>
      <c r="K24" s="18"/>
      <c r="L24" s="18"/>
      <c r="M24" s="18"/>
      <c r="N24" s="18"/>
      <c r="O24" s="18"/>
      <c r="P24" s="18"/>
      <c r="Q24" s="30">
        <v>44597</v>
      </c>
      <c r="R24" s="18"/>
      <c r="S24" s="18"/>
      <c r="T24" s="18"/>
    </row>
    <row r="25" spans="1:20" x14ac:dyDescent="0.25">
      <c r="A25" s="18"/>
      <c r="B25" s="18"/>
      <c r="C25" s="18"/>
      <c r="D25" s="18"/>
      <c r="E25" s="28"/>
      <c r="F25" s="31"/>
      <c r="G25" s="18"/>
      <c r="H25" s="18"/>
      <c r="I25" s="18"/>
      <c r="J25" s="18"/>
      <c r="K25" s="18"/>
      <c r="L25" s="18"/>
      <c r="M25" s="18"/>
      <c r="N25" s="18"/>
      <c r="O25" s="18"/>
      <c r="P25" s="18"/>
      <c r="Q25" s="30">
        <v>44598</v>
      </c>
      <c r="R25" s="18"/>
      <c r="S25" s="18"/>
      <c r="T25" s="18"/>
    </row>
    <row r="26" spans="1:20" x14ac:dyDescent="0.25">
      <c r="A26" s="18"/>
      <c r="B26" s="18"/>
      <c r="C26" s="18"/>
      <c r="D26" s="18"/>
      <c r="E26" s="28"/>
      <c r="F26" s="31"/>
      <c r="G26" s="18"/>
      <c r="H26" s="18"/>
      <c r="I26" s="18"/>
      <c r="J26" s="18"/>
      <c r="K26" s="18"/>
      <c r="L26" s="18"/>
      <c r="M26" s="18"/>
      <c r="N26" s="18"/>
      <c r="O26" s="18"/>
      <c r="P26" s="18"/>
      <c r="Q26" s="30">
        <v>44599</v>
      </c>
      <c r="R26" s="18"/>
      <c r="S26" s="18"/>
      <c r="T26" s="18"/>
    </row>
    <row r="27" spans="1:20" x14ac:dyDescent="0.25">
      <c r="A27" s="18"/>
      <c r="B27" s="18"/>
      <c r="C27" s="18"/>
      <c r="D27" s="18"/>
      <c r="E27" s="31"/>
      <c r="F27" s="28"/>
      <c r="G27" s="18"/>
      <c r="H27" s="18"/>
      <c r="I27" s="18"/>
      <c r="J27" s="18"/>
      <c r="K27" s="18"/>
      <c r="L27" s="18"/>
      <c r="M27" s="18"/>
      <c r="N27" s="18"/>
      <c r="O27" s="18"/>
      <c r="P27" s="18"/>
      <c r="Q27" s="30">
        <v>44600</v>
      </c>
      <c r="R27" s="18"/>
      <c r="S27" s="18"/>
      <c r="T27" s="18"/>
    </row>
    <row r="28" spans="1:20" x14ac:dyDescent="0.25">
      <c r="A28" s="18"/>
      <c r="B28" s="18"/>
      <c r="C28" s="18"/>
      <c r="D28" s="18"/>
      <c r="E28" s="28"/>
      <c r="F28" s="28"/>
      <c r="G28" s="18"/>
      <c r="H28" s="18"/>
      <c r="I28" s="18"/>
      <c r="J28" s="18"/>
      <c r="K28" s="18"/>
      <c r="L28" s="18"/>
      <c r="M28" s="18"/>
      <c r="N28" s="18"/>
      <c r="O28" s="18"/>
      <c r="P28" s="18"/>
      <c r="Q28" s="30">
        <v>44601</v>
      </c>
      <c r="R28" s="18"/>
      <c r="S28" s="18"/>
      <c r="T28" s="18"/>
    </row>
    <row r="29" spans="1:20" x14ac:dyDescent="0.25">
      <c r="A29" s="18"/>
      <c r="B29" s="18"/>
      <c r="C29" s="18"/>
      <c r="D29" s="18"/>
      <c r="E29" s="28"/>
      <c r="F29" s="31"/>
      <c r="G29" s="18"/>
      <c r="H29" s="18"/>
      <c r="I29" s="18"/>
      <c r="J29" s="18"/>
      <c r="K29" s="18"/>
      <c r="L29" s="18"/>
      <c r="M29" s="18"/>
      <c r="N29" s="18"/>
      <c r="O29" s="18"/>
      <c r="P29" s="18"/>
      <c r="Q29" s="30">
        <v>44602</v>
      </c>
      <c r="R29" s="18"/>
      <c r="S29" s="18"/>
      <c r="T29" s="18"/>
    </row>
    <row r="30" spans="1:20" x14ac:dyDescent="0.25">
      <c r="A30" s="18"/>
      <c r="B30" s="18"/>
      <c r="C30" s="18"/>
      <c r="D30" s="18"/>
      <c r="E30" s="28"/>
      <c r="F30" s="28"/>
      <c r="G30" s="18"/>
      <c r="H30" s="18"/>
      <c r="I30" s="18"/>
      <c r="J30" s="18"/>
      <c r="K30" s="18"/>
      <c r="L30" s="18"/>
      <c r="M30" s="18"/>
      <c r="N30" s="18"/>
      <c r="O30" s="18"/>
      <c r="P30" s="18"/>
      <c r="Q30" s="30">
        <v>44603</v>
      </c>
      <c r="R30" s="18"/>
      <c r="S30" s="18"/>
      <c r="T30" s="18"/>
    </row>
    <row r="31" spans="1:20" x14ac:dyDescent="0.25">
      <c r="A31" s="18"/>
      <c r="B31" s="18"/>
      <c r="C31" s="18"/>
      <c r="D31" s="18"/>
      <c r="E31" s="28"/>
      <c r="F31" s="28"/>
      <c r="G31" s="18"/>
      <c r="H31" s="18"/>
      <c r="I31" s="18"/>
      <c r="J31" s="18"/>
      <c r="K31" s="18"/>
      <c r="L31" s="18"/>
      <c r="M31" s="18"/>
      <c r="N31" s="18"/>
      <c r="O31" s="18"/>
      <c r="P31" s="18"/>
      <c r="Q31" s="30">
        <v>44604</v>
      </c>
      <c r="R31" s="18"/>
      <c r="S31" s="18"/>
      <c r="T31" s="18"/>
    </row>
    <row r="32" spans="1:20" x14ac:dyDescent="0.25">
      <c r="A32" s="18"/>
      <c r="B32" s="18"/>
      <c r="C32" s="18"/>
      <c r="D32" s="18"/>
      <c r="E32" s="28"/>
      <c r="F32" s="28"/>
      <c r="G32" s="18"/>
      <c r="H32" s="32"/>
      <c r="I32" s="25"/>
      <c r="J32" s="18"/>
      <c r="K32" s="18"/>
      <c r="L32" s="18"/>
      <c r="M32" s="18"/>
      <c r="N32" s="18"/>
      <c r="O32" s="18"/>
      <c r="P32" s="18"/>
      <c r="Q32" s="30">
        <v>44605</v>
      </c>
      <c r="R32" s="18"/>
      <c r="S32" s="18"/>
      <c r="T32" s="18"/>
    </row>
    <row r="33" spans="1:20" x14ac:dyDescent="0.25">
      <c r="A33" s="18"/>
      <c r="B33" s="18"/>
      <c r="C33" s="18"/>
      <c r="D33" s="18"/>
      <c r="E33" s="28"/>
      <c r="F33" s="28"/>
      <c r="G33" s="18"/>
      <c r="H33" s="18"/>
      <c r="I33" s="18"/>
      <c r="J33" s="18"/>
      <c r="K33" s="18"/>
      <c r="L33" s="18"/>
      <c r="M33" s="18"/>
      <c r="N33" s="18"/>
      <c r="O33" s="18"/>
      <c r="P33" s="18"/>
      <c r="Q33" s="30">
        <v>44606</v>
      </c>
      <c r="R33" s="18"/>
      <c r="S33" s="18"/>
      <c r="T33" s="18"/>
    </row>
    <row r="34" spans="1:20" x14ac:dyDescent="0.25">
      <c r="A34" s="18"/>
      <c r="B34" s="18"/>
      <c r="C34" s="18"/>
      <c r="D34" s="18"/>
      <c r="E34" s="28"/>
      <c r="F34" s="28"/>
      <c r="G34" s="18"/>
      <c r="H34" s="25"/>
      <c r="I34" s="25"/>
      <c r="J34" s="18"/>
      <c r="K34" s="18"/>
      <c r="L34" s="18"/>
      <c r="M34" s="18"/>
      <c r="N34" s="18"/>
      <c r="O34" s="18"/>
      <c r="P34" s="18"/>
      <c r="Q34" s="30">
        <v>44607</v>
      </c>
      <c r="R34" s="18"/>
      <c r="S34" s="18"/>
      <c r="T34" s="18"/>
    </row>
    <row r="35" spans="1:20" x14ac:dyDescent="0.25">
      <c r="A35" s="18"/>
      <c r="B35" s="18"/>
      <c r="C35" s="18"/>
      <c r="D35" s="18"/>
      <c r="E35" s="28"/>
      <c r="F35" s="28"/>
      <c r="G35" s="18"/>
      <c r="H35" s="18"/>
      <c r="I35" s="18"/>
      <c r="J35" s="18"/>
      <c r="K35" s="18"/>
      <c r="L35" s="18"/>
      <c r="M35" s="18"/>
      <c r="N35" s="18"/>
      <c r="O35" s="18"/>
      <c r="P35" s="18"/>
      <c r="Q35" s="30"/>
      <c r="R35" s="18"/>
      <c r="S35" s="18"/>
      <c r="T35" s="18"/>
    </row>
    <row r="36" spans="1:20" x14ac:dyDescent="0.25">
      <c r="A36" s="18"/>
      <c r="B36" s="18"/>
      <c r="C36" s="18"/>
      <c r="D36" s="18"/>
      <c r="E36" s="18"/>
      <c r="F36" s="28"/>
      <c r="G36" s="18"/>
      <c r="H36" s="18"/>
      <c r="I36" s="18"/>
      <c r="J36" s="18"/>
      <c r="K36" s="18"/>
      <c r="L36" s="18"/>
      <c r="M36" s="18"/>
      <c r="N36" s="18"/>
      <c r="O36" s="18"/>
      <c r="P36" s="18"/>
      <c r="Q36" s="30"/>
      <c r="R36" s="18"/>
      <c r="S36" s="18"/>
      <c r="T36" s="18"/>
    </row>
    <row r="37" spans="1:20" x14ac:dyDescent="0.25">
      <c r="A37" s="18"/>
      <c r="B37" s="18"/>
      <c r="C37" s="18"/>
      <c r="D37" s="18"/>
      <c r="E37" s="18"/>
      <c r="F37" s="28"/>
      <c r="G37" s="18"/>
      <c r="H37" s="18"/>
      <c r="I37" s="18"/>
      <c r="J37" s="18"/>
      <c r="K37" s="18"/>
      <c r="L37" s="18"/>
      <c r="M37" s="18"/>
      <c r="N37" s="18"/>
      <c r="O37" s="18"/>
      <c r="P37" s="18"/>
      <c r="Q37" s="30"/>
      <c r="R37" s="18"/>
      <c r="S37" s="18"/>
      <c r="T37" s="18"/>
    </row>
    <row r="38" spans="1:20" x14ac:dyDescent="0.25">
      <c r="A38" s="18"/>
      <c r="B38" s="18"/>
      <c r="C38" s="18"/>
      <c r="D38" s="18"/>
      <c r="E38" s="18"/>
      <c r="F38" s="18"/>
      <c r="G38" s="18"/>
      <c r="H38" s="18"/>
      <c r="I38" s="18"/>
      <c r="J38" s="18"/>
      <c r="K38" s="18"/>
      <c r="L38" s="18"/>
      <c r="M38" s="18"/>
      <c r="N38" s="18"/>
      <c r="O38" s="18"/>
      <c r="P38" s="18"/>
      <c r="Q38" s="30"/>
      <c r="R38" s="18"/>
      <c r="S38" s="18"/>
      <c r="T38" s="18"/>
    </row>
    <row r="39" spans="1:20" x14ac:dyDescent="0.25">
      <c r="A39" s="18"/>
      <c r="B39" s="18"/>
      <c r="C39" s="18"/>
      <c r="D39" s="18"/>
      <c r="E39" s="18"/>
      <c r="F39" s="18"/>
      <c r="G39" s="18"/>
      <c r="H39" s="18"/>
      <c r="I39" s="18"/>
      <c r="J39" s="18"/>
      <c r="K39" s="18"/>
      <c r="L39" s="18"/>
      <c r="M39" s="18"/>
      <c r="N39" s="18"/>
      <c r="O39" s="18"/>
      <c r="P39" s="18"/>
      <c r="Q39" s="30"/>
      <c r="R39" s="18"/>
      <c r="S39" s="18"/>
      <c r="T39" s="18"/>
    </row>
    <row r="40" spans="1:20" x14ac:dyDescent="0.25">
      <c r="A40" s="18"/>
      <c r="B40" s="18"/>
      <c r="C40" s="18"/>
      <c r="D40" s="18"/>
      <c r="E40" s="18"/>
      <c r="F40" s="18"/>
      <c r="G40" s="18"/>
      <c r="H40" s="18"/>
      <c r="I40" s="18"/>
      <c r="J40" s="18"/>
      <c r="K40" s="18"/>
      <c r="L40" s="18"/>
      <c r="M40" s="18"/>
      <c r="N40" s="18"/>
      <c r="O40" s="18"/>
      <c r="P40" s="18"/>
      <c r="Q40" s="30"/>
      <c r="R40" s="18"/>
      <c r="S40" s="18"/>
      <c r="T40" s="18"/>
    </row>
    <row r="41" spans="1:20" x14ac:dyDescent="0.25">
      <c r="A41" s="18"/>
      <c r="B41" s="18"/>
      <c r="C41" s="18"/>
      <c r="D41" s="18"/>
      <c r="E41" s="18"/>
      <c r="F41" s="18"/>
      <c r="G41" s="18"/>
      <c r="H41" s="25"/>
      <c r="I41" s="25"/>
      <c r="J41" s="18"/>
      <c r="K41" s="18"/>
      <c r="L41" s="18"/>
      <c r="M41" s="18"/>
      <c r="N41" s="18"/>
      <c r="O41" s="18"/>
      <c r="P41" s="18"/>
      <c r="Q41" s="30"/>
      <c r="R41" s="18"/>
      <c r="S41" s="18"/>
      <c r="T41" s="18"/>
    </row>
    <row r="42" spans="1:20" x14ac:dyDescent="0.25">
      <c r="A42" s="18"/>
      <c r="B42" s="18"/>
      <c r="C42" s="18"/>
      <c r="D42" s="18"/>
      <c r="E42" s="18"/>
      <c r="F42" s="18"/>
      <c r="G42" s="18"/>
      <c r="H42" s="18"/>
      <c r="I42" s="18"/>
      <c r="J42" s="18"/>
      <c r="K42" s="18"/>
      <c r="L42" s="18"/>
      <c r="M42" s="18"/>
      <c r="N42" s="18"/>
      <c r="O42" s="18"/>
      <c r="P42" s="18"/>
      <c r="Q42" s="30"/>
      <c r="R42" s="18"/>
      <c r="S42" s="18"/>
      <c r="T42" s="18"/>
    </row>
    <row r="43" spans="1:20" x14ac:dyDescent="0.25">
      <c r="A43" s="18"/>
      <c r="B43" s="18"/>
      <c r="C43" s="18"/>
      <c r="D43" s="18"/>
      <c r="E43" s="18"/>
      <c r="F43" s="18"/>
      <c r="G43" s="18"/>
      <c r="H43" s="18"/>
      <c r="I43" s="18"/>
      <c r="J43" s="18"/>
      <c r="K43" s="18"/>
      <c r="L43" s="18"/>
      <c r="M43" s="18"/>
      <c r="N43" s="18"/>
      <c r="O43" s="18"/>
      <c r="P43" s="18"/>
      <c r="Q43" s="30"/>
      <c r="R43" s="18"/>
      <c r="S43" s="18"/>
      <c r="T43" s="18"/>
    </row>
    <row r="44" spans="1:20" x14ac:dyDescent="0.25">
      <c r="A44" s="18"/>
      <c r="B44" s="18"/>
      <c r="C44" s="18"/>
      <c r="D44" s="18"/>
      <c r="E44" s="18"/>
      <c r="F44" s="18"/>
      <c r="G44" s="18"/>
      <c r="H44" s="18"/>
      <c r="I44" s="18"/>
      <c r="J44" s="18"/>
      <c r="K44" s="18"/>
      <c r="L44" s="18"/>
      <c r="M44" s="18"/>
      <c r="N44" s="18"/>
      <c r="O44" s="18"/>
      <c r="P44" s="18"/>
      <c r="Q44" s="30"/>
      <c r="R44" s="18"/>
      <c r="S44" s="18"/>
      <c r="T44" s="18"/>
    </row>
    <row r="45" spans="1:20" x14ac:dyDescent="0.25">
      <c r="A45" s="18"/>
      <c r="B45" s="18"/>
      <c r="C45" s="18"/>
      <c r="D45" s="18"/>
      <c r="E45" s="18"/>
      <c r="F45" s="18"/>
      <c r="G45" s="18"/>
      <c r="H45" s="18"/>
      <c r="I45" s="18"/>
      <c r="J45" s="18"/>
      <c r="K45" s="18"/>
      <c r="L45" s="18"/>
      <c r="M45" s="18"/>
      <c r="N45" s="18"/>
      <c r="O45" s="18"/>
      <c r="P45" s="18"/>
      <c r="Q45" s="30"/>
      <c r="R45" s="18"/>
      <c r="S45" s="18"/>
      <c r="T45" s="18"/>
    </row>
    <row r="46" spans="1:20" x14ac:dyDescent="0.25">
      <c r="A46" s="18"/>
      <c r="B46" s="18"/>
      <c r="C46" s="18"/>
      <c r="D46" s="18"/>
      <c r="E46" s="18"/>
      <c r="F46" s="18"/>
      <c r="G46" s="18"/>
      <c r="H46" s="18"/>
      <c r="I46" s="18"/>
      <c r="J46" s="18"/>
      <c r="K46" s="18"/>
      <c r="L46" s="18"/>
      <c r="M46" s="18"/>
      <c r="N46" s="18"/>
      <c r="O46" s="18"/>
      <c r="P46" s="18"/>
      <c r="Q46" s="30"/>
      <c r="R46" s="18"/>
      <c r="S46" s="18"/>
      <c r="T46" s="18"/>
    </row>
    <row r="47" spans="1:20" x14ac:dyDescent="0.25">
      <c r="A47" s="18"/>
      <c r="B47" s="18"/>
      <c r="C47" s="18"/>
      <c r="D47" s="18"/>
      <c r="E47" s="18"/>
      <c r="F47" s="18"/>
      <c r="G47" s="18"/>
      <c r="H47" s="18"/>
      <c r="I47" s="18"/>
      <c r="J47" s="18"/>
      <c r="K47" s="18"/>
      <c r="L47" s="18"/>
      <c r="M47" s="18"/>
      <c r="N47" s="18"/>
      <c r="O47" s="18"/>
      <c r="P47" s="18"/>
      <c r="Q47" s="30"/>
      <c r="R47" s="18"/>
      <c r="S47" s="18"/>
      <c r="T47" s="18"/>
    </row>
    <row r="48" spans="1:20" x14ac:dyDescent="0.25">
      <c r="A48" s="18"/>
      <c r="B48" s="18"/>
      <c r="C48" s="18"/>
      <c r="D48" s="18"/>
      <c r="E48" s="18"/>
      <c r="F48" s="18"/>
      <c r="G48" s="18"/>
      <c r="H48" s="18"/>
      <c r="I48" s="18"/>
      <c r="J48" s="18"/>
      <c r="K48" s="18"/>
      <c r="L48" s="18"/>
      <c r="M48" s="18"/>
      <c r="N48" s="18"/>
      <c r="O48" s="18"/>
      <c r="P48" s="18"/>
      <c r="Q48" s="30"/>
      <c r="R48" s="18"/>
      <c r="S48" s="18"/>
      <c r="T48" s="18"/>
    </row>
    <row r="49" spans="1:20" x14ac:dyDescent="0.25">
      <c r="A49" s="18"/>
      <c r="B49" s="18"/>
      <c r="C49" s="18"/>
      <c r="D49" s="18"/>
      <c r="E49" s="18"/>
      <c r="F49" s="18"/>
      <c r="G49" s="18"/>
      <c r="H49" s="18"/>
      <c r="I49" s="18"/>
      <c r="J49" s="18"/>
      <c r="K49" s="18"/>
      <c r="L49" s="18"/>
      <c r="M49" s="18"/>
      <c r="N49" s="18"/>
      <c r="O49" s="18"/>
      <c r="P49" s="18"/>
      <c r="Q49" s="30"/>
      <c r="R49" s="18"/>
      <c r="S49" s="18"/>
      <c r="T49" s="18"/>
    </row>
    <row r="50" spans="1:20" x14ac:dyDescent="0.25">
      <c r="A50" s="18"/>
      <c r="B50" s="18"/>
      <c r="C50" s="18"/>
      <c r="D50" s="18"/>
      <c r="E50" s="18"/>
      <c r="F50" s="18"/>
      <c r="G50" s="18"/>
      <c r="H50" s="18"/>
      <c r="I50" s="18"/>
      <c r="J50" s="18"/>
      <c r="K50" s="18"/>
      <c r="L50" s="18"/>
      <c r="M50" s="18"/>
      <c r="N50" s="18"/>
      <c r="O50" s="18"/>
      <c r="P50" s="18"/>
      <c r="Q50" s="30"/>
      <c r="R50" s="18"/>
      <c r="S50" s="18"/>
      <c r="T50" s="18"/>
    </row>
    <row r="51" spans="1:20" x14ac:dyDescent="0.25">
      <c r="A51" s="18"/>
      <c r="B51" s="18"/>
      <c r="C51" s="18"/>
      <c r="D51" s="18"/>
      <c r="E51" s="18"/>
      <c r="F51" s="18"/>
      <c r="G51" s="18"/>
      <c r="H51" s="18"/>
      <c r="I51" s="18"/>
      <c r="J51" s="18"/>
      <c r="K51" s="18"/>
      <c r="L51" s="18"/>
      <c r="M51" s="18"/>
      <c r="N51" s="18"/>
      <c r="O51" s="18"/>
      <c r="P51" s="18"/>
      <c r="Q51" s="30"/>
      <c r="R51" s="18"/>
      <c r="S51" s="18"/>
      <c r="T51" s="18"/>
    </row>
    <row r="52" spans="1:20" x14ac:dyDescent="0.25">
      <c r="A52" s="18"/>
      <c r="B52" s="18"/>
      <c r="C52" s="18"/>
      <c r="D52" s="18"/>
      <c r="E52" s="18"/>
      <c r="F52" s="18"/>
      <c r="G52" s="18"/>
      <c r="H52" s="18"/>
      <c r="I52" s="18"/>
      <c r="J52" s="18"/>
      <c r="K52" s="18"/>
      <c r="L52" s="18"/>
      <c r="M52" s="18"/>
      <c r="N52" s="18"/>
      <c r="O52" s="18"/>
      <c r="P52" s="18"/>
      <c r="Q52" s="30"/>
      <c r="R52" s="18"/>
      <c r="S52" s="18"/>
      <c r="T52" s="18"/>
    </row>
    <row r="53" spans="1:20" x14ac:dyDescent="0.25">
      <c r="A53" s="18"/>
      <c r="B53" s="18"/>
      <c r="C53" s="18"/>
      <c r="D53" s="18"/>
      <c r="E53" s="18"/>
      <c r="F53" s="18"/>
      <c r="G53" s="18"/>
      <c r="H53" s="18"/>
      <c r="I53" s="18"/>
      <c r="J53" s="18"/>
      <c r="K53" s="18"/>
      <c r="L53" s="18"/>
      <c r="M53" s="18"/>
      <c r="N53" s="18"/>
      <c r="O53" s="18"/>
      <c r="P53" s="18"/>
      <c r="Q53" s="30"/>
      <c r="R53" s="18"/>
      <c r="S53" s="18"/>
      <c r="T53" s="18"/>
    </row>
    <row r="54" spans="1:20" x14ac:dyDescent="0.25">
      <c r="A54" s="18"/>
      <c r="B54" s="18"/>
      <c r="C54" s="18"/>
      <c r="D54" s="18"/>
      <c r="E54" s="18"/>
      <c r="F54" s="18"/>
      <c r="G54" s="18"/>
      <c r="H54" s="18"/>
      <c r="I54" s="18"/>
      <c r="J54" s="18"/>
      <c r="K54" s="18"/>
      <c r="L54" s="18"/>
      <c r="M54" s="18"/>
      <c r="N54" s="18"/>
      <c r="O54" s="18"/>
      <c r="P54" s="18"/>
      <c r="Q54" s="30"/>
      <c r="R54" s="18"/>
      <c r="S54" s="18"/>
      <c r="T54" s="18"/>
    </row>
    <row r="55" spans="1:20" x14ac:dyDescent="0.25">
      <c r="A55" s="18"/>
      <c r="B55" s="18"/>
      <c r="C55" s="18"/>
      <c r="D55" s="18"/>
      <c r="E55" s="18"/>
      <c r="F55" s="18"/>
      <c r="G55" s="18"/>
      <c r="H55" s="18"/>
      <c r="I55" s="18"/>
      <c r="J55" s="18"/>
      <c r="K55" s="18"/>
      <c r="L55" s="18"/>
      <c r="M55" s="18"/>
      <c r="N55" s="18"/>
      <c r="O55" s="18"/>
      <c r="P55" s="18"/>
      <c r="Q55" s="30"/>
      <c r="R55" s="18"/>
      <c r="S55" s="18"/>
      <c r="T55" s="18"/>
    </row>
    <row r="56" spans="1:20" x14ac:dyDescent="0.25">
      <c r="A56" s="18"/>
      <c r="B56" s="18"/>
      <c r="C56" s="18"/>
      <c r="D56" s="18"/>
      <c r="E56" s="18"/>
      <c r="F56" s="18"/>
      <c r="G56" s="18"/>
      <c r="H56" s="18"/>
      <c r="I56" s="18"/>
      <c r="J56" s="18"/>
      <c r="K56" s="18"/>
      <c r="L56" s="18"/>
      <c r="M56" s="18"/>
      <c r="N56" s="18"/>
      <c r="O56" s="18"/>
      <c r="P56" s="18"/>
      <c r="Q56" s="30"/>
      <c r="R56" s="18"/>
      <c r="S56" s="18"/>
      <c r="T56" s="18"/>
    </row>
    <row r="57" spans="1:20" x14ac:dyDescent="0.25">
      <c r="A57" s="18"/>
      <c r="B57" s="18"/>
      <c r="C57" s="18"/>
      <c r="D57" s="18"/>
      <c r="E57" s="18"/>
      <c r="F57" s="18"/>
      <c r="G57" s="18"/>
      <c r="H57" s="18"/>
      <c r="I57" s="18"/>
      <c r="J57" s="18"/>
      <c r="K57" s="18"/>
      <c r="L57" s="18"/>
      <c r="M57" s="18"/>
      <c r="N57" s="18"/>
      <c r="O57" s="18"/>
      <c r="P57" s="18"/>
      <c r="Q57" s="30"/>
      <c r="R57" s="18"/>
      <c r="S57" s="18"/>
      <c r="T57" s="18"/>
    </row>
    <row r="58" spans="1:20" x14ac:dyDescent="0.25">
      <c r="A58" s="18"/>
      <c r="B58" s="18"/>
      <c r="C58" s="18"/>
      <c r="D58" s="18"/>
      <c r="E58" s="18"/>
      <c r="F58" s="18"/>
      <c r="G58" s="18"/>
      <c r="H58" s="18"/>
      <c r="I58" s="18"/>
      <c r="J58" s="18"/>
      <c r="K58" s="18"/>
      <c r="L58" s="18"/>
      <c r="M58" s="18"/>
      <c r="N58" s="18"/>
      <c r="O58" s="18"/>
      <c r="P58" s="18"/>
      <c r="Q58" s="30"/>
      <c r="R58" s="18"/>
      <c r="S58" s="18"/>
      <c r="T58" s="18"/>
    </row>
    <row r="59" spans="1:20" x14ac:dyDescent="0.25">
      <c r="A59" s="18"/>
      <c r="B59" s="18"/>
      <c r="C59" s="18"/>
      <c r="D59" s="18"/>
      <c r="E59" s="18"/>
      <c r="F59" s="18"/>
      <c r="G59" s="18"/>
      <c r="H59" s="18"/>
      <c r="I59" s="18"/>
      <c r="J59" s="18"/>
      <c r="K59" s="18"/>
      <c r="L59" s="18"/>
      <c r="M59" s="18"/>
      <c r="N59" s="18"/>
      <c r="O59" s="18"/>
      <c r="P59" s="18"/>
      <c r="Q59" s="30"/>
      <c r="R59" s="18"/>
      <c r="S59" s="18"/>
      <c r="T59" s="18"/>
    </row>
    <row r="60" spans="1:20" x14ac:dyDescent="0.25">
      <c r="A60" s="18"/>
      <c r="B60" s="18"/>
      <c r="C60" s="18"/>
      <c r="D60" s="18"/>
      <c r="E60" s="18"/>
      <c r="F60" s="18"/>
      <c r="G60" s="18"/>
      <c r="H60" s="18"/>
      <c r="I60" s="18"/>
      <c r="J60" s="18"/>
      <c r="K60" s="18"/>
      <c r="L60" s="18"/>
      <c r="M60" s="18"/>
      <c r="N60" s="18"/>
      <c r="O60" s="18"/>
      <c r="P60" s="18"/>
      <c r="Q60" s="30"/>
      <c r="R60" s="18"/>
      <c r="S60" s="18"/>
      <c r="T60" s="18"/>
    </row>
    <row r="61" spans="1:20" x14ac:dyDescent="0.25">
      <c r="A61" s="18"/>
      <c r="B61" s="18"/>
      <c r="C61" s="18"/>
      <c r="D61" s="18"/>
      <c r="E61" s="18"/>
      <c r="F61" s="18"/>
      <c r="G61" s="18"/>
      <c r="H61" s="18"/>
      <c r="I61" s="18"/>
      <c r="J61" s="18"/>
      <c r="K61" s="18"/>
      <c r="L61" s="18"/>
      <c r="M61" s="18"/>
      <c r="N61" s="18"/>
      <c r="O61" s="18"/>
      <c r="P61" s="18"/>
      <c r="Q61" s="30"/>
      <c r="R61" s="18"/>
      <c r="S61" s="18"/>
      <c r="T61" s="18"/>
    </row>
    <row r="62" spans="1:20" x14ac:dyDescent="0.25">
      <c r="A62" s="18"/>
      <c r="B62" s="18"/>
      <c r="C62" s="18"/>
      <c r="D62" s="18"/>
      <c r="E62" s="18"/>
      <c r="F62" s="18"/>
      <c r="G62" s="18"/>
      <c r="H62" s="18"/>
      <c r="I62" s="18"/>
      <c r="J62" s="18"/>
      <c r="K62" s="18"/>
      <c r="L62" s="18"/>
      <c r="M62" s="18"/>
      <c r="N62" s="18"/>
      <c r="O62" s="18"/>
      <c r="P62" s="18"/>
      <c r="Q62" s="30"/>
      <c r="R62" s="18"/>
      <c r="S62" s="18"/>
      <c r="T62" s="18"/>
    </row>
    <row r="63" spans="1:20" x14ac:dyDescent="0.25">
      <c r="A63" s="18"/>
      <c r="B63" s="18"/>
      <c r="C63" s="18"/>
      <c r="D63" s="18"/>
      <c r="E63" s="18"/>
      <c r="F63" s="18"/>
      <c r="G63" s="18"/>
      <c r="H63" s="18"/>
      <c r="I63" s="18"/>
      <c r="J63" s="18"/>
      <c r="K63" s="18"/>
      <c r="L63" s="18"/>
      <c r="M63" s="18"/>
      <c r="N63" s="18"/>
      <c r="O63" s="18"/>
      <c r="P63" s="18"/>
      <c r="Q63" s="30"/>
      <c r="R63" s="18"/>
      <c r="S63" s="18"/>
      <c r="T63" s="18"/>
    </row>
    <row r="64" spans="1:20" x14ac:dyDescent="0.25">
      <c r="A64" s="18"/>
      <c r="B64" s="18"/>
      <c r="C64" s="18"/>
      <c r="D64" s="18"/>
      <c r="E64" s="18"/>
      <c r="F64" s="18"/>
      <c r="G64" s="18"/>
      <c r="H64" s="18"/>
      <c r="I64" s="18"/>
      <c r="J64" s="18"/>
      <c r="K64" s="18"/>
      <c r="L64" s="18"/>
      <c r="M64" s="18"/>
      <c r="N64" s="18"/>
      <c r="O64" s="18"/>
      <c r="P64" s="18"/>
      <c r="Q64" s="30" t="s">
        <v>11</v>
      </c>
      <c r="R64" s="18"/>
      <c r="S64" s="18"/>
      <c r="T64" s="18"/>
    </row>
  </sheetData>
  <sheetProtection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sqref="A15:K35"/>
    </sheetView>
  </sheetViews>
  <sheetFormatPr defaultColWidth="9.140625" defaultRowHeight="15" x14ac:dyDescent="0.25"/>
  <cols>
    <col min="1" max="16384" width="9.140625" style="104"/>
  </cols>
  <sheetData>
    <row r="1" spans="1:11" x14ac:dyDescent="0.25">
      <c r="A1" s="170" t="s">
        <v>149</v>
      </c>
      <c r="B1" s="170"/>
      <c r="C1" s="170"/>
      <c r="D1" s="170"/>
      <c r="E1" s="170"/>
      <c r="F1" s="170"/>
      <c r="G1" s="170"/>
      <c r="H1" s="170"/>
      <c r="I1" s="170"/>
      <c r="J1" s="170"/>
      <c r="K1" s="170"/>
    </row>
    <row r="2" spans="1:11" x14ac:dyDescent="0.25">
      <c r="A2" s="170"/>
      <c r="B2" s="170"/>
      <c r="C2" s="170"/>
      <c r="D2" s="170"/>
      <c r="E2" s="170"/>
      <c r="F2" s="170"/>
      <c r="G2" s="170"/>
      <c r="H2" s="170"/>
      <c r="I2" s="170"/>
      <c r="J2" s="170"/>
      <c r="K2" s="170"/>
    </row>
    <row r="3" spans="1:11" x14ac:dyDescent="0.25">
      <c r="A3" s="170"/>
      <c r="B3" s="170"/>
      <c r="C3" s="170"/>
      <c r="D3" s="170"/>
      <c r="E3" s="170"/>
      <c r="F3" s="170"/>
      <c r="G3" s="170"/>
      <c r="H3" s="170"/>
      <c r="I3" s="170"/>
      <c r="J3" s="170"/>
      <c r="K3" s="170"/>
    </row>
    <row r="4" spans="1:11" x14ac:dyDescent="0.25">
      <c r="A4" s="105"/>
      <c r="B4" s="105"/>
      <c r="C4" s="105"/>
      <c r="D4" s="105"/>
      <c r="E4" s="105"/>
      <c r="F4" s="105"/>
      <c r="G4" s="105"/>
      <c r="H4" s="105"/>
      <c r="I4" s="105"/>
      <c r="J4" s="106"/>
      <c r="K4" s="106"/>
    </row>
    <row r="5" spans="1:11" x14ac:dyDescent="0.25">
      <c r="A5" s="171" t="s">
        <v>114</v>
      </c>
      <c r="B5" s="171"/>
      <c r="C5" s="171"/>
      <c r="D5" s="171"/>
      <c r="E5" s="171"/>
      <c r="F5" s="171"/>
      <c r="G5" s="171"/>
      <c r="H5" s="171"/>
      <c r="I5" s="171"/>
      <c r="J5" s="171"/>
      <c r="K5" s="171"/>
    </row>
    <row r="6" spans="1:11" x14ac:dyDescent="0.25">
      <c r="A6" s="172" t="s">
        <v>115</v>
      </c>
      <c r="B6" s="172"/>
      <c r="C6" s="172"/>
      <c r="D6" s="172"/>
      <c r="E6" s="172"/>
      <c r="F6" s="172"/>
      <c r="G6" s="172"/>
      <c r="H6" s="172"/>
      <c r="I6" s="172"/>
      <c r="J6" s="172"/>
      <c r="K6" s="172"/>
    </row>
    <row r="7" spans="1:11" x14ac:dyDescent="0.25">
      <c r="A7" s="107"/>
      <c r="B7" s="107"/>
      <c r="C7" s="107"/>
      <c r="D7" s="107"/>
      <c r="E7" s="107"/>
      <c r="F7" s="107"/>
      <c r="G7" s="107"/>
      <c r="H7" s="107"/>
      <c r="I7" s="107"/>
      <c r="J7" s="108"/>
      <c r="K7" s="108"/>
    </row>
    <row r="8" spans="1:11" x14ac:dyDescent="0.25">
      <c r="A8" s="173" t="s">
        <v>116</v>
      </c>
      <c r="B8" s="173"/>
      <c r="C8" s="173"/>
      <c r="D8" s="173"/>
      <c r="E8" s="173"/>
      <c r="F8" s="173"/>
      <c r="G8" s="173"/>
      <c r="H8" s="173"/>
      <c r="I8" s="173"/>
      <c r="J8" s="173"/>
      <c r="K8" s="173"/>
    </row>
    <row r="9" spans="1:11" x14ac:dyDescent="0.25">
      <c r="A9" s="173"/>
      <c r="B9" s="173"/>
      <c r="C9" s="173"/>
      <c r="D9" s="173"/>
      <c r="E9" s="173"/>
      <c r="F9" s="173"/>
      <c r="G9" s="173"/>
      <c r="H9" s="173"/>
      <c r="I9" s="173"/>
      <c r="J9" s="173"/>
      <c r="K9" s="173"/>
    </row>
    <row r="10" spans="1:11" ht="15.75" thickBot="1" x14ac:dyDescent="0.3">
      <c r="A10" s="107" t="s">
        <v>42</v>
      </c>
      <c r="B10" s="107" t="s">
        <v>43</v>
      </c>
    </row>
    <row r="11" spans="1:11" ht="15.75" thickBot="1" x14ac:dyDescent="0.3">
      <c r="A11" s="112"/>
      <c r="B11" s="112"/>
      <c r="C11" s="174"/>
      <c r="D11" s="172"/>
      <c r="E11" s="172"/>
      <c r="F11" s="172"/>
      <c r="G11" s="172"/>
      <c r="H11" s="172"/>
      <c r="I11" s="172"/>
      <c r="J11" s="172"/>
      <c r="K11" s="172"/>
    </row>
    <row r="12" spans="1:11" x14ac:dyDescent="0.25">
      <c r="A12" s="109"/>
      <c r="B12" s="109"/>
      <c r="C12" s="110"/>
      <c r="D12" s="111"/>
      <c r="E12" s="111"/>
      <c r="F12" s="111"/>
      <c r="G12" s="111"/>
      <c r="H12" s="111"/>
      <c r="I12" s="111"/>
      <c r="J12" s="111"/>
      <c r="K12" s="111"/>
    </row>
    <row r="13" spans="1:11" x14ac:dyDescent="0.25">
      <c r="A13" s="175" t="s">
        <v>117</v>
      </c>
      <c r="B13" s="175"/>
      <c r="C13" s="175"/>
      <c r="D13" s="175"/>
      <c r="E13" s="175"/>
      <c r="F13" s="175"/>
      <c r="G13" s="175"/>
      <c r="H13" s="175"/>
      <c r="I13" s="175"/>
      <c r="J13" s="175"/>
      <c r="K13" s="175"/>
    </row>
    <row r="14" spans="1:11" ht="15.75" thickBot="1" x14ac:dyDescent="0.3">
      <c r="A14" s="176"/>
      <c r="B14" s="176"/>
      <c r="C14" s="176"/>
      <c r="D14" s="176"/>
      <c r="E14" s="176"/>
      <c r="F14" s="176"/>
      <c r="G14" s="176"/>
      <c r="H14" s="176"/>
      <c r="I14" s="176"/>
      <c r="J14" s="176"/>
      <c r="K14" s="176"/>
    </row>
    <row r="15" spans="1:11" x14ac:dyDescent="0.25">
      <c r="A15" s="161" t="s">
        <v>118</v>
      </c>
      <c r="B15" s="162"/>
      <c r="C15" s="162"/>
      <c r="D15" s="162"/>
      <c r="E15" s="162"/>
      <c r="F15" s="162"/>
      <c r="G15" s="162"/>
      <c r="H15" s="162"/>
      <c r="I15" s="162"/>
      <c r="J15" s="162"/>
      <c r="K15" s="163"/>
    </row>
    <row r="16" spans="1:11" x14ac:dyDescent="0.25">
      <c r="A16" s="164"/>
      <c r="B16" s="165"/>
      <c r="C16" s="165"/>
      <c r="D16" s="165"/>
      <c r="E16" s="165"/>
      <c r="F16" s="165"/>
      <c r="G16" s="165"/>
      <c r="H16" s="165"/>
      <c r="I16" s="165"/>
      <c r="J16" s="165"/>
      <c r="K16" s="166"/>
    </row>
    <row r="17" spans="1:11" x14ac:dyDescent="0.25">
      <c r="A17" s="164"/>
      <c r="B17" s="165"/>
      <c r="C17" s="165"/>
      <c r="D17" s="165"/>
      <c r="E17" s="165"/>
      <c r="F17" s="165"/>
      <c r="G17" s="165"/>
      <c r="H17" s="165"/>
      <c r="I17" s="165"/>
      <c r="J17" s="165"/>
      <c r="K17" s="166"/>
    </row>
    <row r="18" spans="1:11" x14ac:dyDescent="0.25">
      <c r="A18" s="164"/>
      <c r="B18" s="165"/>
      <c r="C18" s="165"/>
      <c r="D18" s="165"/>
      <c r="E18" s="165"/>
      <c r="F18" s="165"/>
      <c r="G18" s="165"/>
      <c r="H18" s="165"/>
      <c r="I18" s="165"/>
      <c r="J18" s="165"/>
      <c r="K18" s="166"/>
    </row>
    <row r="19" spans="1:11" x14ac:dyDescent="0.25">
      <c r="A19" s="164"/>
      <c r="B19" s="165"/>
      <c r="C19" s="165"/>
      <c r="D19" s="165"/>
      <c r="E19" s="165"/>
      <c r="F19" s="165"/>
      <c r="G19" s="165"/>
      <c r="H19" s="165"/>
      <c r="I19" s="165"/>
      <c r="J19" s="165"/>
      <c r="K19" s="166"/>
    </row>
    <row r="20" spans="1:11" x14ac:dyDescent="0.25">
      <c r="A20" s="164"/>
      <c r="B20" s="165"/>
      <c r="C20" s="165"/>
      <c r="D20" s="165"/>
      <c r="E20" s="165"/>
      <c r="F20" s="165"/>
      <c r="G20" s="165"/>
      <c r="H20" s="165"/>
      <c r="I20" s="165"/>
      <c r="J20" s="165"/>
      <c r="K20" s="166"/>
    </row>
    <row r="21" spans="1:11" x14ac:dyDescent="0.25">
      <c r="A21" s="164"/>
      <c r="B21" s="165"/>
      <c r="C21" s="165"/>
      <c r="D21" s="165"/>
      <c r="E21" s="165"/>
      <c r="F21" s="165"/>
      <c r="G21" s="165"/>
      <c r="H21" s="165"/>
      <c r="I21" s="165"/>
      <c r="J21" s="165"/>
      <c r="K21" s="166"/>
    </row>
    <row r="22" spans="1:11" x14ac:dyDescent="0.25">
      <c r="A22" s="164"/>
      <c r="B22" s="165"/>
      <c r="C22" s="165"/>
      <c r="D22" s="165"/>
      <c r="E22" s="165"/>
      <c r="F22" s="165"/>
      <c r="G22" s="165"/>
      <c r="H22" s="165"/>
      <c r="I22" s="165"/>
      <c r="J22" s="165"/>
      <c r="K22" s="166"/>
    </row>
    <row r="23" spans="1:11" x14ac:dyDescent="0.25">
      <c r="A23" s="164"/>
      <c r="B23" s="165"/>
      <c r="C23" s="165"/>
      <c r="D23" s="165"/>
      <c r="E23" s="165"/>
      <c r="F23" s="165"/>
      <c r="G23" s="165"/>
      <c r="H23" s="165"/>
      <c r="I23" s="165"/>
      <c r="J23" s="165"/>
      <c r="K23" s="166"/>
    </row>
    <row r="24" spans="1:11" x14ac:dyDescent="0.25">
      <c r="A24" s="164"/>
      <c r="B24" s="165"/>
      <c r="C24" s="165"/>
      <c r="D24" s="165"/>
      <c r="E24" s="165"/>
      <c r="F24" s="165"/>
      <c r="G24" s="165"/>
      <c r="H24" s="165"/>
      <c r="I24" s="165"/>
      <c r="J24" s="165"/>
      <c r="K24" s="166"/>
    </row>
    <row r="25" spans="1:11" x14ac:dyDescent="0.25">
      <c r="A25" s="164"/>
      <c r="B25" s="165"/>
      <c r="C25" s="165"/>
      <c r="D25" s="165"/>
      <c r="E25" s="165"/>
      <c r="F25" s="165"/>
      <c r="G25" s="165"/>
      <c r="H25" s="165"/>
      <c r="I25" s="165"/>
      <c r="J25" s="165"/>
      <c r="K25" s="166"/>
    </row>
    <row r="26" spans="1:11" x14ac:dyDescent="0.25">
      <c r="A26" s="164"/>
      <c r="B26" s="165"/>
      <c r="C26" s="165"/>
      <c r="D26" s="165"/>
      <c r="E26" s="165"/>
      <c r="F26" s="165"/>
      <c r="G26" s="165"/>
      <c r="H26" s="165"/>
      <c r="I26" s="165"/>
      <c r="J26" s="165"/>
      <c r="K26" s="166"/>
    </row>
    <row r="27" spans="1:11" x14ac:dyDescent="0.25">
      <c r="A27" s="164"/>
      <c r="B27" s="165"/>
      <c r="C27" s="165"/>
      <c r="D27" s="165"/>
      <c r="E27" s="165"/>
      <c r="F27" s="165"/>
      <c r="G27" s="165"/>
      <c r="H27" s="165"/>
      <c r="I27" s="165"/>
      <c r="J27" s="165"/>
      <c r="K27" s="166"/>
    </row>
    <row r="28" spans="1:11" x14ac:dyDescent="0.25">
      <c r="A28" s="164"/>
      <c r="B28" s="165"/>
      <c r="C28" s="165"/>
      <c r="D28" s="165"/>
      <c r="E28" s="165"/>
      <c r="F28" s="165"/>
      <c r="G28" s="165"/>
      <c r="H28" s="165"/>
      <c r="I28" s="165"/>
      <c r="J28" s="165"/>
      <c r="K28" s="166"/>
    </row>
    <row r="29" spans="1:11" x14ac:dyDescent="0.25">
      <c r="A29" s="164"/>
      <c r="B29" s="165"/>
      <c r="C29" s="165"/>
      <c r="D29" s="165"/>
      <c r="E29" s="165"/>
      <c r="F29" s="165"/>
      <c r="G29" s="165"/>
      <c r="H29" s="165"/>
      <c r="I29" s="165"/>
      <c r="J29" s="165"/>
      <c r="K29" s="166"/>
    </row>
    <row r="30" spans="1:11" x14ac:dyDescent="0.25">
      <c r="A30" s="164"/>
      <c r="B30" s="165"/>
      <c r="C30" s="165"/>
      <c r="D30" s="165"/>
      <c r="E30" s="165"/>
      <c r="F30" s="165"/>
      <c r="G30" s="165"/>
      <c r="H30" s="165"/>
      <c r="I30" s="165"/>
      <c r="J30" s="165"/>
      <c r="K30" s="166"/>
    </row>
    <row r="31" spans="1:11" x14ac:dyDescent="0.25">
      <c r="A31" s="164"/>
      <c r="B31" s="165"/>
      <c r="C31" s="165"/>
      <c r="D31" s="165"/>
      <c r="E31" s="165"/>
      <c r="F31" s="165"/>
      <c r="G31" s="165"/>
      <c r="H31" s="165"/>
      <c r="I31" s="165"/>
      <c r="J31" s="165"/>
      <c r="K31" s="166"/>
    </row>
    <row r="32" spans="1:11" x14ac:dyDescent="0.25">
      <c r="A32" s="164"/>
      <c r="B32" s="165"/>
      <c r="C32" s="165"/>
      <c r="D32" s="165"/>
      <c r="E32" s="165"/>
      <c r="F32" s="165"/>
      <c r="G32" s="165"/>
      <c r="H32" s="165"/>
      <c r="I32" s="165"/>
      <c r="J32" s="165"/>
      <c r="K32" s="166"/>
    </row>
    <row r="33" spans="1:11" x14ac:dyDescent="0.25">
      <c r="A33" s="164"/>
      <c r="B33" s="165"/>
      <c r="C33" s="165"/>
      <c r="D33" s="165"/>
      <c r="E33" s="165"/>
      <c r="F33" s="165"/>
      <c r="G33" s="165"/>
      <c r="H33" s="165"/>
      <c r="I33" s="165"/>
      <c r="J33" s="165"/>
      <c r="K33" s="166"/>
    </row>
    <row r="34" spans="1:11" x14ac:dyDescent="0.25">
      <c r="A34" s="164"/>
      <c r="B34" s="165"/>
      <c r="C34" s="165"/>
      <c r="D34" s="165"/>
      <c r="E34" s="165"/>
      <c r="F34" s="165"/>
      <c r="G34" s="165"/>
      <c r="H34" s="165"/>
      <c r="I34" s="165"/>
      <c r="J34" s="165"/>
      <c r="K34" s="166"/>
    </row>
    <row r="35" spans="1:11" ht="15.75" thickBot="1" x14ac:dyDescent="0.3">
      <c r="A35" s="167"/>
      <c r="B35" s="168"/>
      <c r="C35" s="168"/>
      <c r="D35" s="168"/>
      <c r="E35" s="168"/>
      <c r="F35" s="168"/>
      <c r="G35" s="168"/>
      <c r="H35" s="168"/>
      <c r="I35" s="168"/>
      <c r="J35" s="168"/>
      <c r="K35" s="169"/>
    </row>
  </sheetData>
  <sheetProtection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23" sqref="I23"/>
    </sheetView>
  </sheetViews>
  <sheetFormatPr defaultColWidth="8.85546875" defaultRowHeight="15" x14ac:dyDescent="0.25"/>
  <cols>
    <col min="1" max="10" width="8.85546875" style="104"/>
    <col min="11" max="11" width="24.85546875" style="104" customWidth="1"/>
    <col min="12" max="16384" width="8.85546875" style="104"/>
  </cols>
  <sheetData>
    <row r="1" spans="1:12" x14ac:dyDescent="0.25">
      <c r="A1" s="177" t="s">
        <v>130</v>
      </c>
      <c r="B1" s="177"/>
      <c r="C1" s="177"/>
      <c r="D1" s="177"/>
      <c r="E1" s="177"/>
      <c r="F1" s="177"/>
      <c r="G1" s="177"/>
      <c r="H1" s="177"/>
      <c r="I1" s="177"/>
      <c r="J1" s="177"/>
      <c r="K1" s="177"/>
    </row>
    <row r="2" spans="1:12" x14ac:dyDescent="0.25">
      <c r="A2" s="177"/>
      <c r="B2" s="177"/>
      <c r="C2" s="177"/>
      <c r="D2" s="177"/>
      <c r="E2" s="177"/>
      <c r="F2" s="177"/>
      <c r="G2" s="177"/>
      <c r="H2" s="177"/>
      <c r="I2" s="177"/>
      <c r="J2" s="177"/>
      <c r="K2" s="177"/>
    </row>
    <row r="3" spans="1:12" x14ac:dyDescent="0.25">
      <c r="A3" s="178" t="s">
        <v>131</v>
      </c>
      <c r="B3" s="178"/>
      <c r="C3" s="178"/>
      <c r="D3" s="178"/>
      <c r="E3" s="178"/>
      <c r="F3" s="178"/>
      <c r="G3" s="178"/>
      <c r="H3" s="178"/>
    </row>
    <row r="4" spans="1:12" x14ac:dyDescent="0.25">
      <c r="A4" s="179" t="s">
        <v>136</v>
      </c>
      <c r="B4" s="179"/>
      <c r="C4" s="179"/>
      <c r="D4" s="179"/>
      <c r="E4" s="179"/>
      <c r="F4" s="179"/>
      <c r="G4" s="179"/>
      <c r="H4" s="179"/>
      <c r="I4" s="179"/>
      <c r="J4" s="179"/>
      <c r="K4" s="179"/>
    </row>
    <row r="5" spans="1:12" x14ac:dyDescent="0.25">
      <c r="A5" s="179"/>
      <c r="B5" s="179"/>
      <c r="C5" s="179"/>
      <c r="D5" s="179"/>
      <c r="E5" s="179"/>
      <c r="F5" s="179"/>
      <c r="G5" s="179"/>
      <c r="H5" s="179"/>
      <c r="I5" s="179"/>
      <c r="J5" s="179"/>
      <c r="K5" s="179"/>
    </row>
    <row r="6" spans="1:12" x14ac:dyDescent="0.25">
      <c r="A6" s="179"/>
      <c r="B6" s="179"/>
      <c r="C6" s="179"/>
      <c r="D6" s="179"/>
      <c r="E6" s="179"/>
      <c r="F6" s="179"/>
      <c r="G6" s="179"/>
      <c r="H6" s="179"/>
      <c r="I6" s="179"/>
      <c r="J6" s="179"/>
      <c r="K6" s="179"/>
    </row>
    <row r="7" spans="1:12" x14ac:dyDescent="0.25">
      <c r="A7" s="179"/>
      <c r="B7" s="179"/>
      <c r="C7" s="179"/>
      <c r="D7" s="179"/>
      <c r="E7" s="179"/>
      <c r="F7" s="179"/>
      <c r="G7" s="179"/>
      <c r="H7" s="179"/>
      <c r="I7" s="179"/>
      <c r="J7" s="179"/>
      <c r="K7" s="179"/>
    </row>
    <row r="8" spans="1:12" x14ac:dyDescent="0.25">
      <c r="A8" s="179"/>
      <c r="B8" s="179"/>
      <c r="C8" s="179"/>
      <c r="D8" s="179"/>
      <c r="E8" s="179"/>
      <c r="F8" s="179"/>
      <c r="G8" s="179"/>
      <c r="H8" s="179"/>
      <c r="I8" s="179"/>
      <c r="J8" s="179"/>
      <c r="K8" s="179"/>
    </row>
    <row r="9" spans="1:12" x14ac:dyDescent="0.25">
      <c r="A9" s="179"/>
      <c r="B9" s="179"/>
      <c r="C9" s="179"/>
      <c r="D9" s="179"/>
      <c r="E9" s="179"/>
      <c r="F9" s="179"/>
      <c r="G9" s="179"/>
      <c r="H9" s="179"/>
      <c r="I9" s="179"/>
      <c r="J9" s="179"/>
      <c r="K9" s="179"/>
    </row>
    <row r="10" spans="1:12" x14ac:dyDescent="0.25">
      <c r="A10" s="179"/>
      <c r="B10" s="179"/>
      <c r="C10" s="179"/>
      <c r="D10" s="179"/>
      <c r="E10" s="179"/>
      <c r="F10" s="179"/>
      <c r="G10" s="179"/>
      <c r="H10" s="179"/>
      <c r="I10" s="179"/>
      <c r="J10" s="179"/>
      <c r="K10" s="179"/>
    </row>
    <row r="11" spans="1:12" x14ac:dyDescent="0.25">
      <c r="A11" s="113"/>
      <c r="B11" s="113"/>
      <c r="C11" s="113"/>
      <c r="D11" s="113"/>
      <c r="E11" s="113"/>
      <c r="F11" s="113"/>
      <c r="G11" s="113"/>
      <c r="H11" s="113"/>
      <c r="I11" s="113"/>
      <c r="J11" s="113"/>
      <c r="K11" s="113"/>
    </row>
    <row r="12" spans="1:12" x14ac:dyDescent="0.25">
      <c r="A12" s="114"/>
      <c r="B12" s="114"/>
      <c r="C12" s="114"/>
      <c r="D12" s="114"/>
      <c r="E12" s="114"/>
      <c r="F12" s="114"/>
      <c r="G12" s="114"/>
      <c r="H12" s="114"/>
      <c r="I12" s="114"/>
      <c r="J12" s="114"/>
      <c r="K12" s="114"/>
    </row>
    <row r="13" spans="1:12" x14ac:dyDescent="0.25">
      <c r="A13" s="1"/>
      <c r="B13" s="1"/>
      <c r="C13" s="1"/>
      <c r="D13" s="1"/>
      <c r="E13" s="1"/>
      <c r="F13" s="1"/>
      <c r="G13" s="1"/>
      <c r="H13" s="1"/>
      <c r="I13" s="1"/>
      <c r="J13" s="1"/>
      <c r="K13" s="1"/>
      <c r="L13" s="1"/>
    </row>
    <row r="14" spans="1:12" x14ac:dyDescent="0.25">
      <c r="A14" s="1" t="s">
        <v>132</v>
      </c>
      <c r="B14" s="1"/>
      <c r="C14" s="1"/>
      <c r="D14" s="1"/>
      <c r="E14" s="1"/>
      <c r="F14" s="1"/>
      <c r="G14" s="1"/>
      <c r="H14" s="1"/>
      <c r="I14" s="1"/>
      <c r="J14" s="1"/>
      <c r="K14" s="1"/>
      <c r="L14" s="1"/>
    </row>
    <row r="15" spans="1:12" x14ac:dyDescent="0.25">
      <c r="A15" s="94"/>
      <c r="B15" s="94"/>
      <c r="C15" s="94"/>
      <c r="D15" s="94"/>
      <c r="E15" s="94"/>
      <c r="F15" s="1"/>
      <c r="G15" s="1"/>
      <c r="H15" s="1"/>
      <c r="I15" s="1"/>
      <c r="J15" s="1"/>
      <c r="K15" s="1"/>
      <c r="L15" s="1"/>
    </row>
    <row r="16" spans="1:12" ht="15.75" thickBot="1" x14ac:dyDescent="0.3">
      <c r="A16" s="95"/>
      <c r="B16" s="95"/>
      <c r="C16" s="95"/>
      <c r="D16" s="95"/>
      <c r="E16" s="95"/>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133</v>
      </c>
      <c r="B18" s="1"/>
      <c r="C18" s="1"/>
      <c r="D18" s="1"/>
      <c r="E18" s="1"/>
      <c r="F18" s="1"/>
      <c r="G18" s="1"/>
      <c r="H18" s="1"/>
      <c r="I18" s="1"/>
      <c r="J18" s="1"/>
      <c r="K18" s="1"/>
      <c r="L18" s="1"/>
    </row>
    <row r="19" spans="1:12" x14ac:dyDescent="0.25">
      <c r="A19" s="94"/>
      <c r="B19" s="94"/>
      <c r="C19" s="94"/>
      <c r="D19" s="94"/>
      <c r="E19" s="94"/>
      <c r="F19" s="1"/>
      <c r="G19" s="1"/>
      <c r="H19" s="1"/>
      <c r="I19" s="1"/>
      <c r="J19" s="1"/>
      <c r="K19" s="1"/>
      <c r="L19" s="1"/>
    </row>
    <row r="20" spans="1:12" ht="15.75" thickBot="1" x14ac:dyDescent="0.3">
      <c r="A20" s="95"/>
      <c r="B20" s="95"/>
      <c r="C20" s="95"/>
      <c r="D20" s="95"/>
      <c r="E20" s="95"/>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134</v>
      </c>
      <c r="B22" s="1"/>
      <c r="C22" s="1"/>
      <c r="D22" s="1"/>
      <c r="E22" s="1"/>
      <c r="F22" s="1"/>
      <c r="G22" s="1"/>
      <c r="H22" s="1"/>
      <c r="I22" s="1" t="s">
        <v>135</v>
      </c>
      <c r="J22" s="1"/>
      <c r="K22" s="1"/>
      <c r="L22" s="1"/>
    </row>
    <row r="23" spans="1:12" x14ac:dyDescent="0.25">
      <c r="A23" s="94"/>
      <c r="B23" s="94"/>
      <c r="C23" s="94"/>
      <c r="D23" s="94"/>
      <c r="E23" s="94"/>
      <c r="F23" s="1"/>
      <c r="G23" s="1"/>
      <c r="H23" s="1"/>
      <c r="I23" s="94"/>
      <c r="J23" s="94"/>
      <c r="K23" s="94"/>
      <c r="L23" s="94"/>
    </row>
    <row r="24" spans="1:12" ht="15.75" thickBot="1" x14ac:dyDescent="0.3">
      <c r="A24" s="95"/>
      <c r="B24" s="95"/>
      <c r="C24" s="95"/>
      <c r="D24" s="95"/>
      <c r="E24" s="95"/>
      <c r="F24" s="1"/>
      <c r="G24" s="1"/>
      <c r="H24" s="1"/>
      <c r="I24" s="95"/>
      <c r="J24" s="95"/>
      <c r="K24" s="95"/>
      <c r="L24" s="95"/>
    </row>
  </sheetData>
  <sheetProtection algorithmName="SHA-512" hashValue="UpFzSZCeVwvRzm4Fsanqp2SgFJqzWwHZ8dPDg+VXlXTJNBuki2CyxZTYfWnngBqIXIahQvSkFNIw785IFwGihw==" saltValue="cqrSqiemfCjT9h+GA7Z3RA==" spinCount="100000" sheet="1" objects="1" scenarios="1"/>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A2" sqref="A2:B13"/>
    </sheetView>
  </sheetViews>
  <sheetFormatPr defaultColWidth="9.140625" defaultRowHeight="15" x14ac:dyDescent="0.25"/>
  <cols>
    <col min="1" max="1" width="9.140625" style="104"/>
    <col min="2" max="2" width="44.5703125" style="104" customWidth="1"/>
    <col min="3" max="3" width="12.140625" style="104" customWidth="1"/>
    <col min="4" max="4" width="63.140625" style="104" customWidth="1"/>
    <col min="5" max="16384" width="9.140625" style="104"/>
  </cols>
  <sheetData>
    <row r="1" spans="1:4" x14ac:dyDescent="0.25">
      <c r="A1" s="180" t="s">
        <v>53</v>
      </c>
      <c r="B1" s="181"/>
      <c r="C1" s="181"/>
      <c r="D1" s="182"/>
    </row>
    <row r="2" spans="1:4" ht="64.5" customHeight="1" x14ac:dyDescent="0.25">
      <c r="A2" s="183" t="s">
        <v>147</v>
      </c>
      <c r="B2" s="184"/>
      <c r="C2" s="89" t="s">
        <v>129</v>
      </c>
      <c r="D2" s="88" t="s">
        <v>128</v>
      </c>
    </row>
    <row r="3" spans="1:4" ht="168.75" customHeight="1" x14ac:dyDescent="0.25">
      <c r="A3" s="183"/>
      <c r="B3" s="184"/>
      <c r="C3" s="115"/>
      <c r="D3" s="116"/>
    </row>
    <row r="4" spans="1:4" ht="117.75" customHeight="1" x14ac:dyDescent="0.25">
      <c r="A4" s="183"/>
      <c r="B4" s="184"/>
      <c r="C4" s="115"/>
      <c r="D4" s="116"/>
    </row>
    <row r="5" spans="1:4" ht="90.75" customHeight="1" x14ac:dyDescent="0.25">
      <c r="A5" s="183"/>
      <c r="B5" s="184"/>
      <c r="C5" s="115"/>
      <c r="D5" s="116"/>
    </row>
    <row r="6" spans="1:4" ht="86.25" customHeight="1" x14ac:dyDescent="0.25">
      <c r="A6" s="183"/>
      <c r="B6" s="184"/>
      <c r="C6" s="115"/>
      <c r="D6" s="116"/>
    </row>
    <row r="7" spans="1:4" ht="78" customHeight="1" x14ac:dyDescent="0.25">
      <c r="A7" s="183"/>
      <c r="B7" s="184"/>
    </row>
    <row r="8" spans="1:4" x14ac:dyDescent="0.25">
      <c r="A8" s="183"/>
      <c r="B8" s="184"/>
    </row>
    <row r="9" spans="1:4" x14ac:dyDescent="0.25">
      <c r="A9" s="183"/>
      <c r="B9" s="184"/>
    </row>
    <row r="10" spans="1:4" x14ac:dyDescent="0.25">
      <c r="A10" s="183"/>
      <c r="B10" s="184"/>
    </row>
    <row r="11" spans="1:4" x14ac:dyDescent="0.25">
      <c r="A11" s="183"/>
      <c r="B11" s="184"/>
    </row>
    <row r="12" spans="1:4" x14ac:dyDescent="0.25">
      <c r="A12" s="183"/>
      <c r="B12" s="184"/>
    </row>
    <row r="13" spans="1:4" ht="76.5" customHeight="1" thickBot="1" x14ac:dyDescent="0.3">
      <c r="A13" s="185"/>
      <c r="B13" s="186"/>
    </row>
  </sheetData>
  <sheetProtection algorithmName="SHA-512" hashValue="6HdiTk8CDTlvmHPzNzIxXp2IzA0iCufUqM9B4Jrqp5P4saP2El3+gB5p3XMyY/jdTZygXoxTX32L4W2LsOev/w==" saltValue="539Eg0qdueKPRNjRXWoJfw==" spinCount="100000" sheet="1" objects="1" scenarios="1"/>
  <mergeCells count="2">
    <mergeCell ref="A1:D1"/>
    <mergeCell ref="A2:B13"/>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ColWidth="9.140625" defaultRowHeight="15" x14ac:dyDescent="0.25"/>
  <cols>
    <col min="1" max="1" width="9.140625" style="104"/>
    <col min="2" max="2" width="31.140625" style="104" customWidth="1"/>
    <col min="3" max="3" width="9.140625" style="104"/>
    <col min="4" max="4" width="33.85546875" style="104" customWidth="1"/>
    <col min="5" max="16384" width="9.140625" style="104"/>
  </cols>
  <sheetData>
    <row r="1" spans="1:4" x14ac:dyDescent="0.25">
      <c r="A1" s="180" t="s">
        <v>52</v>
      </c>
      <c r="B1" s="181"/>
      <c r="C1" s="181"/>
      <c r="D1" s="182"/>
    </row>
    <row r="2" spans="1:4" x14ac:dyDescent="0.25">
      <c r="A2" s="183" t="s">
        <v>137</v>
      </c>
      <c r="B2" s="184"/>
      <c r="C2" s="187"/>
      <c r="D2" s="188"/>
    </row>
    <row r="3" spans="1:4" x14ac:dyDescent="0.25">
      <c r="A3" s="183"/>
      <c r="B3" s="184"/>
      <c r="C3" s="187"/>
      <c r="D3" s="188"/>
    </row>
    <row r="4" spans="1:4" x14ac:dyDescent="0.25">
      <c r="A4" s="183"/>
      <c r="B4" s="184"/>
      <c r="C4" s="187"/>
      <c r="D4" s="188"/>
    </row>
    <row r="5" spans="1:4" x14ac:dyDescent="0.25">
      <c r="A5" s="183"/>
      <c r="B5" s="184"/>
      <c r="C5" s="187"/>
      <c r="D5" s="188"/>
    </row>
    <row r="6" spans="1:4" x14ac:dyDescent="0.25">
      <c r="A6" s="183"/>
      <c r="B6" s="184"/>
      <c r="C6" s="187"/>
      <c r="D6" s="188"/>
    </row>
    <row r="7" spans="1:4" x14ac:dyDescent="0.25">
      <c r="A7" s="183"/>
      <c r="B7" s="184"/>
      <c r="C7" s="187"/>
      <c r="D7" s="188"/>
    </row>
    <row r="8" spans="1:4" x14ac:dyDescent="0.25">
      <c r="A8" s="183"/>
      <c r="B8" s="184"/>
      <c r="C8" s="187"/>
      <c r="D8" s="188"/>
    </row>
    <row r="9" spans="1:4" x14ac:dyDescent="0.25">
      <c r="A9" s="183"/>
      <c r="B9" s="184"/>
      <c r="C9" s="187"/>
      <c r="D9" s="188"/>
    </row>
    <row r="10" spans="1:4" x14ac:dyDescent="0.25">
      <c r="A10" s="183"/>
      <c r="B10" s="184"/>
      <c r="C10" s="187"/>
      <c r="D10" s="188"/>
    </row>
    <row r="11" spans="1:4" x14ac:dyDescent="0.25">
      <c r="A11" s="183"/>
      <c r="B11" s="184"/>
      <c r="C11" s="187"/>
      <c r="D11" s="188"/>
    </row>
    <row r="12" spans="1:4" x14ac:dyDescent="0.25">
      <c r="A12" s="183"/>
      <c r="B12" s="184"/>
      <c r="C12" s="187"/>
      <c r="D12" s="188"/>
    </row>
    <row r="13" spans="1:4" ht="15.75" thickBot="1" x14ac:dyDescent="0.3">
      <c r="A13" s="185"/>
      <c r="B13" s="186"/>
      <c r="C13" s="189"/>
      <c r="D13" s="190"/>
    </row>
  </sheetData>
  <sheetProtection algorithmName="SHA-512" hashValue="JQ0+RpoooqmkHsqXwm2VSrgo+NNJoM0R14SL+CIoZooZIfV1D/ErE5yaGvuMGTUZGNxG/8eFK9ZpJcb8a4VfsQ==" saltValue="m5O7ngPD8JJaaKtK6kn5+A=="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
    </sheetView>
  </sheetViews>
  <sheetFormatPr defaultRowHeight="15" x14ac:dyDescent="0.25"/>
  <cols>
    <col min="1" max="1" width="25.85546875" style="18" customWidth="1"/>
    <col min="2" max="2" width="28.140625" bestFit="1" customWidth="1"/>
    <col min="3" max="3" width="30.42578125" bestFit="1" customWidth="1"/>
    <col min="4" max="4" width="32.42578125" hidden="1" customWidth="1"/>
    <col min="5" max="5" width="22.140625" style="18" hidden="1" customWidth="1"/>
    <col min="6" max="6" width="36.140625" style="18" customWidth="1"/>
    <col min="7" max="7" width="21.42578125" customWidth="1"/>
  </cols>
  <sheetData>
    <row r="1" spans="1:7" x14ac:dyDescent="0.25">
      <c r="A1" s="92" t="s">
        <v>120</v>
      </c>
      <c r="B1" s="92" t="s">
        <v>141</v>
      </c>
      <c r="C1" s="92" t="s">
        <v>124</v>
      </c>
      <c r="D1" s="92" t="s">
        <v>142</v>
      </c>
      <c r="E1" s="92" t="s">
        <v>143</v>
      </c>
      <c r="F1" s="92" t="s">
        <v>146</v>
      </c>
      <c r="G1" s="92" t="s">
        <v>121</v>
      </c>
    </row>
    <row r="2" spans="1:7" x14ac:dyDescent="0.25">
      <c r="A2" s="91"/>
      <c r="B2" s="91"/>
      <c r="C2" s="91"/>
      <c r="D2" s="90">
        <f>MIN(C2*0.65,16000)</f>
        <v>0</v>
      </c>
      <c r="E2" s="90" t="str">
        <f>IF(C2="","",IF(C2&gt;B2,A2,C2*0.65))</f>
        <v/>
      </c>
      <c r="F2" s="90" t="str">
        <f>IF(E2="","",IF(E2&gt;16000,16000,E2))</f>
        <v/>
      </c>
      <c r="G2" s="90">
        <f>IF(E2&lt;A2,A2-E2,0)</f>
        <v>0</v>
      </c>
    </row>
  </sheetData>
  <sheetProtection algorithmName="SHA-512" hashValue="Z6QM4uEgbmc2juqzyq8Le7INxCjUX87tdGn2rCrVIx+xVu/e5fBCRZr/ZxNreV72Km4y4y2ZONAYxqFmAaYThg==" saltValue="XuZTebGen1u/QJOAgnxh0w==" spinCount="100000" sheet="1" formatColumns="0" formatRows="0"/>
  <dataValidations count="1">
    <dataValidation type="whole" operator="lessThan" allowBlank="1" showErrorMessage="1" errorTitle="Ikke muligt" error="I kan højst have modtaget 10.000 kr. i revisortilskud. Angiv venligst korrekt beløb." sqref="A2">
      <formula1>10001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37" zoomScale="90" zoomScaleNormal="90" workbookViewId="0">
      <selection activeCell="D16" sqref="D16"/>
    </sheetView>
  </sheetViews>
  <sheetFormatPr defaultColWidth="9.14062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119" style="104" customWidth="1"/>
    <col min="7" max="16384" width="9.140625" style="104"/>
  </cols>
  <sheetData>
    <row r="1" spans="1:8" ht="15.75" thickBot="1" x14ac:dyDescent="0.3">
      <c r="A1" s="1"/>
      <c r="B1" s="1"/>
      <c r="C1" s="1"/>
      <c r="D1" s="1"/>
      <c r="E1" s="1"/>
      <c r="F1" s="1"/>
    </row>
    <row r="2" spans="1:8" ht="30.6" customHeight="1" x14ac:dyDescent="0.25">
      <c r="A2" s="203" t="s">
        <v>0</v>
      </c>
      <c r="B2" s="204"/>
      <c r="C2" s="204"/>
      <c r="D2" s="204"/>
      <c r="E2" s="197" t="s">
        <v>46</v>
      </c>
      <c r="F2" s="198"/>
      <c r="G2" s="19"/>
      <c r="H2" s="19"/>
    </row>
    <row r="3" spans="1:8" x14ac:dyDescent="0.25">
      <c r="A3" s="2"/>
      <c r="B3" s="3"/>
      <c r="C3" s="4"/>
      <c r="D3" s="3"/>
      <c r="E3" s="192" t="s">
        <v>47</v>
      </c>
      <c r="F3" s="193"/>
    </row>
    <row r="4" spans="1:8" x14ac:dyDescent="0.25">
      <c r="A4" s="205" t="s">
        <v>1</v>
      </c>
      <c r="B4" s="206"/>
      <c r="C4" s="132"/>
      <c r="D4" s="3"/>
      <c r="E4" s="192"/>
      <c r="F4" s="193"/>
    </row>
    <row r="5" spans="1:8" x14ac:dyDescent="0.25">
      <c r="A5" s="205" t="s">
        <v>2</v>
      </c>
      <c r="B5" s="206"/>
      <c r="C5" s="133"/>
      <c r="D5" s="3"/>
      <c r="E5" s="192"/>
      <c r="F5" s="193"/>
    </row>
    <row r="6" spans="1:8" x14ac:dyDescent="0.25">
      <c r="A6" s="205" t="s">
        <v>3</v>
      </c>
      <c r="B6" s="206"/>
      <c r="C6" s="134"/>
      <c r="D6" s="3"/>
      <c r="E6" s="192"/>
      <c r="F6" s="193"/>
    </row>
    <row r="7" spans="1:8" x14ac:dyDescent="0.25">
      <c r="A7" s="102"/>
      <c r="B7" s="103" t="s">
        <v>139</v>
      </c>
      <c r="C7" s="134"/>
      <c r="D7" s="3"/>
      <c r="E7" s="192"/>
      <c r="F7" s="193"/>
    </row>
    <row r="8" spans="1:8" x14ac:dyDescent="0.25">
      <c r="A8" s="205" t="s">
        <v>4</v>
      </c>
      <c r="B8" s="206"/>
      <c r="C8" s="135"/>
      <c r="D8" s="3"/>
      <c r="E8" s="192"/>
      <c r="F8" s="193"/>
    </row>
    <row r="9" spans="1:8" x14ac:dyDescent="0.25">
      <c r="A9" s="201" t="s">
        <v>5</v>
      </c>
      <c r="B9" s="202"/>
      <c r="C9" s="136"/>
      <c r="D9" s="3"/>
      <c r="E9" s="192"/>
      <c r="F9" s="193"/>
    </row>
    <row r="10" spans="1:8" x14ac:dyDescent="0.25">
      <c r="A10" s="5"/>
      <c r="B10" s="101" t="s">
        <v>6</v>
      </c>
      <c r="C10" s="137"/>
      <c r="D10" s="3"/>
      <c r="E10" s="192"/>
      <c r="F10" s="193"/>
    </row>
    <row r="11" spans="1:8" ht="29.1" customHeight="1" x14ac:dyDescent="0.25">
      <c r="A11" s="201" t="s">
        <v>7</v>
      </c>
      <c r="B11" s="202"/>
      <c r="C11" s="138"/>
      <c r="D11" s="3"/>
      <c r="E11" s="192"/>
      <c r="F11" s="193"/>
    </row>
    <row r="12" spans="1:8" ht="23.45" customHeight="1" x14ac:dyDescent="0.25">
      <c r="A12" s="21"/>
      <c r="B12" s="22"/>
      <c r="C12" s="4"/>
      <c r="D12" s="3"/>
      <c r="E12" s="192"/>
      <c r="F12" s="193"/>
    </row>
    <row r="13" spans="1:8" ht="23.45" customHeight="1" x14ac:dyDescent="0.25">
      <c r="A13" s="21"/>
      <c r="B13" s="36" t="s">
        <v>105</v>
      </c>
      <c r="C13" s="139"/>
      <c r="D13" s="3"/>
      <c r="E13" s="192"/>
      <c r="F13" s="193"/>
    </row>
    <row r="14" spans="1:8" ht="23.45" customHeight="1" x14ac:dyDescent="0.25">
      <c r="A14" s="21"/>
      <c r="B14" s="35"/>
      <c r="C14" s="4"/>
      <c r="D14" s="3"/>
      <c r="E14" s="192"/>
      <c r="F14" s="193"/>
    </row>
    <row r="15" spans="1:8" x14ac:dyDescent="0.25">
      <c r="A15" s="6"/>
      <c r="B15" s="7"/>
      <c r="C15" s="8" t="s">
        <v>8</v>
      </c>
      <c r="D15" s="23" t="s">
        <v>9</v>
      </c>
      <c r="E15" s="192"/>
      <c r="F15" s="193"/>
    </row>
    <row r="16" spans="1:8" x14ac:dyDescent="0.25">
      <c r="A16" s="6"/>
      <c r="B16" s="101" t="s">
        <v>10</v>
      </c>
      <c r="C16" s="142" t="s">
        <v>11</v>
      </c>
      <c r="D16" s="142" t="s">
        <v>11</v>
      </c>
      <c r="E16" s="194"/>
      <c r="F16" s="193"/>
    </row>
    <row r="17" spans="1:6" ht="15.75" thickBot="1" x14ac:dyDescent="0.3">
      <c r="A17" s="9"/>
      <c r="B17" s="37" t="s">
        <v>12</v>
      </c>
      <c r="C17" s="140"/>
      <c r="D17" s="141"/>
      <c r="E17" s="195"/>
      <c r="F17" s="196"/>
    </row>
    <row r="18" spans="1:6" x14ac:dyDescent="0.25">
      <c r="A18" s="1"/>
      <c r="B18" s="1"/>
      <c r="C18" s="1"/>
      <c r="D18" s="1"/>
      <c r="E18" s="1"/>
      <c r="F18" s="1"/>
    </row>
    <row r="19" spans="1:6" ht="18" x14ac:dyDescent="0.25">
      <c r="A19" s="207" t="s">
        <v>51</v>
      </c>
      <c r="B19" s="207"/>
      <c r="C19" s="207"/>
      <c r="D19" s="207"/>
      <c r="E19" s="207"/>
      <c r="F19" s="24"/>
    </row>
    <row r="20" spans="1:6" x14ac:dyDescent="0.25">
      <c r="A20" s="119" t="s">
        <v>13</v>
      </c>
      <c r="B20" s="119" t="s">
        <v>14</v>
      </c>
      <c r="C20" s="119"/>
      <c r="D20" s="119" t="s">
        <v>15</v>
      </c>
      <c r="E20" s="209" t="s">
        <v>108</v>
      </c>
      <c r="F20" s="209"/>
    </row>
    <row r="21" spans="1:6" x14ac:dyDescent="0.25">
      <c r="A21" s="143">
        <v>1</v>
      </c>
      <c r="B21" s="144" t="s">
        <v>51</v>
      </c>
      <c r="C21" s="144"/>
      <c r="D21" s="145">
        <v>0</v>
      </c>
      <c r="E21" s="191" t="s">
        <v>16</v>
      </c>
      <c r="F21" s="191"/>
    </row>
    <row r="22" spans="1:6" x14ac:dyDescent="0.25">
      <c r="A22" s="143">
        <v>2</v>
      </c>
      <c r="B22" s="144" t="s">
        <v>17</v>
      </c>
      <c r="C22" s="144"/>
      <c r="D22" s="145">
        <v>0</v>
      </c>
      <c r="E22" s="191" t="s">
        <v>16</v>
      </c>
      <c r="F22" s="191"/>
    </row>
    <row r="23" spans="1:6" x14ac:dyDescent="0.25">
      <c r="A23" s="143">
        <v>3</v>
      </c>
      <c r="B23" s="144" t="s">
        <v>17</v>
      </c>
      <c r="C23" s="144"/>
      <c r="D23" s="145">
        <v>0</v>
      </c>
      <c r="E23" s="191" t="s">
        <v>16</v>
      </c>
      <c r="F23" s="191"/>
    </row>
    <row r="24" spans="1:6" x14ac:dyDescent="0.25">
      <c r="A24" s="143">
        <v>4</v>
      </c>
      <c r="B24" s="144" t="s">
        <v>17</v>
      </c>
      <c r="C24" s="144"/>
      <c r="D24" s="145">
        <v>0</v>
      </c>
      <c r="E24" s="191" t="s">
        <v>16</v>
      </c>
      <c r="F24" s="191"/>
    </row>
    <row r="25" spans="1:6" x14ac:dyDescent="0.25">
      <c r="A25" s="143">
        <v>5</v>
      </c>
      <c r="B25" s="144" t="s">
        <v>17</v>
      </c>
      <c r="C25" s="144"/>
      <c r="D25" s="145">
        <v>0</v>
      </c>
      <c r="E25" s="191" t="s">
        <v>16</v>
      </c>
      <c r="F25" s="191"/>
    </row>
    <row r="26" spans="1:6" x14ac:dyDescent="0.25">
      <c r="A26" s="143">
        <v>6</v>
      </c>
      <c r="B26" s="144" t="s">
        <v>17</v>
      </c>
      <c r="C26" s="144"/>
      <c r="D26" s="145">
        <v>0</v>
      </c>
      <c r="E26" s="191" t="s">
        <v>16</v>
      </c>
      <c r="F26" s="191"/>
    </row>
    <row r="27" spans="1:6" x14ac:dyDescent="0.25">
      <c r="A27" s="143">
        <v>7</v>
      </c>
      <c r="B27" s="144" t="s">
        <v>17</v>
      </c>
      <c r="C27" s="144"/>
      <c r="D27" s="145">
        <v>0</v>
      </c>
      <c r="E27" s="191" t="s">
        <v>16</v>
      </c>
      <c r="F27" s="191"/>
    </row>
    <row r="28" spans="1:6" x14ac:dyDescent="0.25">
      <c r="A28" s="143">
        <v>8</v>
      </c>
      <c r="B28" s="144" t="s">
        <v>17</v>
      </c>
      <c r="C28" s="144"/>
      <c r="D28" s="145">
        <v>0</v>
      </c>
      <c r="E28" s="191" t="s">
        <v>16</v>
      </c>
      <c r="F28" s="191"/>
    </row>
    <row r="29" spans="1:6" x14ac:dyDescent="0.25">
      <c r="A29" s="143">
        <v>9</v>
      </c>
      <c r="B29" s="144" t="s">
        <v>17</v>
      </c>
      <c r="C29" s="144"/>
      <c r="D29" s="145">
        <v>0</v>
      </c>
      <c r="E29" s="191" t="s">
        <v>16</v>
      </c>
      <c r="F29" s="191"/>
    </row>
    <row r="30" spans="1:6" x14ac:dyDescent="0.25">
      <c r="A30" s="143">
        <v>10</v>
      </c>
      <c r="B30" s="144" t="s">
        <v>17</v>
      </c>
      <c r="C30" s="144"/>
      <c r="D30" s="145">
        <v>0</v>
      </c>
      <c r="E30" s="191" t="s">
        <v>16</v>
      </c>
      <c r="F30" s="191"/>
    </row>
    <row r="31" spans="1:6" x14ac:dyDescent="0.25">
      <c r="A31" s="208" t="s">
        <v>28</v>
      </c>
      <c r="B31" s="208"/>
      <c r="C31" s="120"/>
      <c r="D31" s="121">
        <f>SUM(D21:D30)</f>
        <v>0</v>
      </c>
      <c r="E31" s="120"/>
      <c r="F31" s="1"/>
    </row>
    <row r="33" spans="1:6" x14ac:dyDescent="0.25">
      <c r="A33" s="199" t="s">
        <v>30</v>
      </c>
      <c r="B33" s="199"/>
      <c r="C33" s="199"/>
      <c r="D33" s="200" t="s">
        <v>44</v>
      </c>
      <c r="E33" s="200"/>
      <c r="F33" s="24"/>
    </row>
    <row r="34" spans="1:6" x14ac:dyDescent="0.25">
      <c r="A34" s="10" t="s">
        <v>13</v>
      </c>
      <c r="B34" s="10" t="s">
        <v>14</v>
      </c>
      <c r="C34" s="10" t="s">
        <v>33</v>
      </c>
      <c r="D34" s="20" t="s">
        <v>31</v>
      </c>
      <c r="E34" s="20" t="s">
        <v>107</v>
      </c>
      <c r="F34" s="122"/>
    </row>
    <row r="35" spans="1:6" x14ac:dyDescent="0.25">
      <c r="A35" s="146">
        <v>1</v>
      </c>
      <c r="B35" s="147" t="s">
        <v>17</v>
      </c>
      <c r="C35" s="148">
        <v>0</v>
      </c>
      <c r="D35" s="148">
        <v>0</v>
      </c>
      <c r="E35" s="149" t="s">
        <v>16</v>
      </c>
      <c r="F35" s="150"/>
    </row>
    <row r="36" spans="1:6" x14ac:dyDescent="0.25">
      <c r="A36" s="146">
        <v>2</v>
      </c>
      <c r="B36" s="147" t="s">
        <v>17</v>
      </c>
      <c r="C36" s="148">
        <v>0</v>
      </c>
      <c r="D36" s="148">
        <v>0</v>
      </c>
      <c r="E36" s="149" t="s">
        <v>16</v>
      </c>
      <c r="F36" s="150"/>
    </row>
    <row r="37" spans="1:6" x14ac:dyDescent="0.25">
      <c r="A37" s="146">
        <v>3</v>
      </c>
      <c r="B37" s="147" t="s">
        <v>17</v>
      </c>
      <c r="C37" s="148">
        <v>0</v>
      </c>
      <c r="D37" s="148">
        <v>0</v>
      </c>
      <c r="E37" s="149" t="s">
        <v>16</v>
      </c>
      <c r="F37" s="150"/>
    </row>
    <row r="38" spans="1:6" x14ac:dyDescent="0.25">
      <c r="A38" s="146">
        <v>4</v>
      </c>
      <c r="B38" s="147" t="s">
        <v>17</v>
      </c>
      <c r="C38" s="148">
        <v>0</v>
      </c>
      <c r="D38" s="148">
        <v>0</v>
      </c>
      <c r="E38" s="149" t="s">
        <v>16</v>
      </c>
      <c r="F38" s="150"/>
    </row>
    <row r="39" spans="1:6" x14ac:dyDescent="0.25">
      <c r="A39" s="146">
        <v>5</v>
      </c>
      <c r="B39" s="147" t="s">
        <v>17</v>
      </c>
      <c r="C39" s="148">
        <v>0</v>
      </c>
      <c r="D39" s="148">
        <v>0</v>
      </c>
      <c r="E39" s="149" t="s">
        <v>16</v>
      </c>
      <c r="F39" s="150"/>
    </row>
    <row r="40" spans="1:6" x14ac:dyDescent="0.25">
      <c r="A40" s="146">
        <v>6</v>
      </c>
      <c r="B40" s="147" t="s">
        <v>17</v>
      </c>
      <c r="C40" s="148">
        <v>0</v>
      </c>
      <c r="D40" s="148">
        <v>0</v>
      </c>
      <c r="E40" s="149" t="s">
        <v>16</v>
      </c>
      <c r="F40" s="150"/>
    </row>
    <row r="41" spans="1:6" x14ac:dyDescent="0.25">
      <c r="A41" s="146">
        <v>7</v>
      </c>
      <c r="B41" s="147" t="s">
        <v>17</v>
      </c>
      <c r="C41" s="148">
        <v>0</v>
      </c>
      <c r="D41" s="148">
        <v>0</v>
      </c>
      <c r="E41" s="149" t="s">
        <v>16</v>
      </c>
      <c r="F41" s="150"/>
    </row>
    <row r="42" spans="1:6" x14ac:dyDescent="0.25">
      <c r="A42" s="146">
        <v>8</v>
      </c>
      <c r="B42" s="147" t="s">
        <v>17</v>
      </c>
      <c r="C42" s="148">
        <v>0</v>
      </c>
      <c r="D42" s="148">
        <v>0</v>
      </c>
      <c r="E42" s="149" t="s">
        <v>16</v>
      </c>
      <c r="F42" s="150"/>
    </row>
    <row r="43" spans="1:6" x14ac:dyDescent="0.25">
      <c r="A43" s="146">
        <v>9</v>
      </c>
      <c r="B43" s="147" t="s">
        <v>17</v>
      </c>
      <c r="C43" s="148">
        <v>0</v>
      </c>
      <c r="D43" s="148">
        <v>0</v>
      </c>
      <c r="E43" s="149" t="s">
        <v>16</v>
      </c>
      <c r="F43" s="150"/>
    </row>
    <row r="44" spans="1:6" x14ac:dyDescent="0.25">
      <c r="A44" s="146">
        <v>10</v>
      </c>
      <c r="B44" s="147" t="s">
        <v>17</v>
      </c>
      <c r="C44" s="148">
        <v>0</v>
      </c>
      <c r="D44" s="148">
        <v>0</v>
      </c>
      <c r="E44" s="149" t="s">
        <v>16</v>
      </c>
      <c r="F44" s="150"/>
    </row>
    <row r="45" spans="1:6" x14ac:dyDescent="0.25">
      <c r="A45" s="146">
        <v>11</v>
      </c>
      <c r="B45" s="147" t="s">
        <v>17</v>
      </c>
      <c r="C45" s="148">
        <v>0</v>
      </c>
      <c r="D45" s="148">
        <v>0</v>
      </c>
      <c r="E45" s="149" t="s">
        <v>16</v>
      </c>
      <c r="F45" s="150"/>
    </row>
    <row r="46" spans="1:6" x14ac:dyDescent="0.25">
      <c r="A46" s="146">
        <v>12</v>
      </c>
      <c r="B46" s="147" t="s">
        <v>17</v>
      </c>
      <c r="C46" s="148">
        <v>0</v>
      </c>
      <c r="D46" s="148">
        <v>0</v>
      </c>
      <c r="E46" s="149" t="s">
        <v>16</v>
      </c>
      <c r="F46" s="150"/>
    </row>
    <row r="47" spans="1:6" x14ac:dyDescent="0.25">
      <c r="A47" s="146">
        <v>13</v>
      </c>
      <c r="B47" s="147" t="s">
        <v>17</v>
      </c>
      <c r="C47" s="148">
        <v>0</v>
      </c>
      <c r="D47" s="148">
        <v>0</v>
      </c>
      <c r="E47" s="149" t="s">
        <v>16</v>
      </c>
      <c r="F47" s="150"/>
    </row>
    <row r="48" spans="1:6" x14ac:dyDescent="0.25">
      <c r="A48" s="146">
        <v>14</v>
      </c>
      <c r="B48" s="147" t="s">
        <v>17</v>
      </c>
      <c r="C48" s="148">
        <v>0</v>
      </c>
      <c r="D48" s="148">
        <v>0</v>
      </c>
      <c r="E48" s="149" t="s">
        <v>16</v>
      </c>
      <c r="F48" s="150"/>
    </row>
    <row r="49" spans="1:6" x14ac:dyDescent="0.25">
      <c r="A49" s="146">
        <v>15</v>
      </c>
      <c r="B49" s="147" t="s">
        <v>17</v>
      </c>
      <c r="C49" s="148">
        <v>0</v>
      </c>
      <c r="D49" s="148">
        <v>0</v>
      </c>
      <c r="E49" s="149" t="s">
        <v>16</v>
      </c>
      <c r="F49" s="150"/>
    </row>
    <row r="50" spans="1:6" x14ac:dyDescent="0.25">
      <c r="A50" s="99" t="s">
        <v>18</v>
      </c>
      <c r="B50" s="99"/>
      <c r="C50" s="100">
        <f>SUBTOTAL(109,Table35[Budgetteret beløb])</f>
        <v>0</v>
      </c>
      <c r="D50" s="100">
        <f>SUBTOTAL(109,Table35[Afholdt beløb])</f>
        <v>0</v>
      </c>
      <c r="E50" s="99"/>
    </row>
    <row r="52" spans="1:6" x14ac:dyDescent="0.25">
      <c r="A52" s="199" t="s">
        <v>138</v>
      </c>
      <c r="B52" s="199"/>
      <c r="C52" s="199"/>
      <c r="D52" s="200" t="s">
        <v>45</v>
      </c>
      <c r="E52" s="200"/>
      <c r="F52" s="122"/>
    </row>
    <row r="53" spans="1:6" x14ac:dyDescent="0.25">
      <c r="A53" s="10" t="s">
        <v>13</v>
      </c>
      <c r="B53" s="10" t="s">
        <v>14</v>
      </c>
      <c r="C53" s="10" t="s">
        <v>33</v>
      </c>
      <c r="D53" s="20" t="s">
        <v>31</v>
      </c>
      <c r="E53" s="20" t="s">
        <v>107</v>
      </c>
      <c r="F53" s="122"/>
    </row>
    <row r="54" spans="1:6" x14ac:dyDescent="0.25">
      <c r="A54" s="151">
        <v>1</v>
      </c>
      <c r="B54" s="147" t="s">
        <v>17</v>
      </c>
      <c r="C54" s="148">
        <v>0</v>
      </c>
      <c r="D54" s="152">
        <v>0</v>
      </c>
      <c r="E54" s="149" t="s">
        <v>16</v>
      </c>
      <c r="F54" s="150"/>
    </row>
    <row r="55" spans="1:6" x14ac:dyDescent="0.25">
      <c r="A55" s="151">
        <v>2</v>
      </c>
      <c r="B55" s="147" t="s">
        <v>17</v>
      </c>
      <c r="C55" s="148">
        <v>0</v>
      </c>
      <c r="D55" s="152">
        <v>0</v>
      </c>
      <c r="E55" s="149" t="s">
        <v>16</v>
      </c>
      <c r="F55" s="150"/>
    </row>
    <row r="56" spans="1:6" x14ac:dyDescent="0.25">
      <c r="A56" s="151">
        <v>3</v>
      </c>
      <c r="B56" s="147" t="s">
        <v>17</v>
      </c>
      <c r="C56" s="148">
        <v>0</v>
      </c>
      <c r="D56" s="152">
        <v>0</v>
      </c>
      <c r="E56" s="149" t="s">
        <v>16</v>
      </c>
      <c r="F56" s="150"/>
    </row>
    <row r="57" spans="1:6" x14ac:dyDescent="0.25">
      <c r="A57" s="151">
        <v>4</v>
      </c>
      <c r="B57" s="147" t="s">
        <v>17</v>
      </c>
      <c r="C57" s="148">
        <v>0</v>
      </c>
      <c r="D57" s="152">
        <v>0</v>
      </c>
      <c r="E57" s="149" t="s">
        <v>16</v>
      </c>
      <c r="F57" s="150"/>
    </row>
    <row r="58" spans="1:6" x14ac:dyDescent="0.25">
      <c r="A58" s="151">
        <v>5</v>
      </c>
      <c r="B58" s="147" t="s">
        <v>17</v>
      </c>
      <c r="C58" s="148">
        <v>0</v>
      </c>
      <c r="D58" s="152">
        <v>0</v>
      </c>
      <c r="E58" s="149" t="s">
        <v>16</v>
      </c>
      <c r="F58" s="150"/>
    </row>
    <row r="59" spans="1:6" x14ac:dyDescent="0.25">
      <c r="A59" s="151">
        <v>6</v>
      </c>
      <c r="B59" s="147" t="s">
        <v>17</v>
      </c>
      <c r="C59" s="148">
        <v>0</v>
      </c>
      <c r="D59" s="152">
        <v>0</v>
      </c>
      <c r="E59" s="149" t="s">
        <v>16</v>
      </c>
      <c r="F59" s="150"/>
    </row>
    <row r="60" spans="1:6" x14ac:dyDescent="0.25">
      <c r="A60" s="151">
        <v>7</v>
      </c>
      <c r="B60" s="147" t="s">
        <v>17</v>
      </c>
      <c r="C60" s="148">
        <v>0</v>
      </c>
      <c r="D60" s="152">
        <v>0</v>
      </c>
      <c r="E60" s="149" t="s">
        <v>16</v>
      </c>
      <c r="F60" s="150"/>
    </row>
    <row r="61" spans="1:6" x14ac:dyDescent="0.25">
      <c r="A61" s="151">
        <v>8</v>
      </c>
      <c r="B61" s="147" t="s">
        <v>17</v>
      </c>
      <c r="C61" s="148">
        <v>0</v>
      </c>
      <c r="D61" s="152">
        <v>0</v>
      </c>
      <c r="E61" s="149" t="s">
        <v>16</v>
      </c>
      <c r="F61" s="150"/>
    </row>
    <row r="62" spans="1:6" x14ac:dyDescent="0.25">
      <c r="A62" s="151">
        <v>9</v>
      </c>
      <c r="B62" s="147" t="s">
        <v>17</v>
      </c>
      <c r="C62" s="148">
        <v>0</v>
      </c>
      <c r="D62" s="152">
        <v>0</v>
      </c>
      <c r="E62" s="149" t="s">
        <v>16</v>
      </c>
      <c r="F62" s="150"/>
    </row>
    <row r="63" spans="1:6" x14ac:dyDescent="0.25">
      <c r="A63" s="151">
        <v>10</v>
      </c>
      <c r="B63" s="147" t="s">
        <v>17</v>
      </c>
      <c r="C63" s="148">
        <v>0</v>
      </c>
      <c r="D63" s="152">
        <v>0</v>
      </c>
      <c r="E63" s="149" t="s">
        <v>16</v>
      </c>
      <c r="F63" s="150"/>
    </row>
    <row r="64" spans="1:6" x14ac:dyDescent="0.25">
      <c r="A64" s="151">
        <v>11</v>
      </c>
      <c r="B64" s="147" t="s">
        <v>17</v>
      </c>
      <c r="C64" s="148">
        <v>0</v>
      </c>
      <c r="D64" s="152">
        <v>0</v>
      </c>
      <c r="E64" s="149" t="s">
        <v>16</v>
      </c>
      <c r="F64" s="150"/>
    </row>
    <row r="65" spans="1:6" x14ac:dyDescent="0.25">
      <c r="A65" s="151">
        <v>12</v>
      </c>
      <c r="B65" s="147" t="s">
        <v>17</v>
      </c>
      <c r="C65" s="148">
        <v>0</v>
      </c>
      <c r="D65" s="152">
        <v>0</v>
      </c>
      <c r="E65" s="149" t="s">
        <v>16</v>
      </c>
      <c r="F65" s="150"/>
    </row>
    <row r="66" spans="1:6" x14ac:dyDescent="0.25">
      <c r="A66" s="151">
        <v>13</v>
      </c>
      <c r="B66" s="147" t="s">
        <v>17</v>
      </c>
      <c r="C66" s="148">
        <v>0</v>
      </c>
      <c r="D66" s="152">
        <v>0</v>
      </c>
      <c r="E66" s="149" t="s">
        <v>16</v>
      </c>
      <c r="F66" s="150"/>
    </row>
    <row r="67" spans="1:6" x14ac:dyDescent="0.25">
      <c r="A67" s="151">
        <v>14</v>
      </c>
      <c r="B67" s="147" t="s">
        <v>17</v>
      </c>
      <c r="C67" s="148">
        <v>0</v>
      </c>
      <c r="D67" s="152">
        <v>0</v>
      </c>
      <c r="E67" s="149" t="s">
        <v>16</v>
      </c>
      <c r="F67" s="150"/>
    </row>
    <row r="68" spans="1:6" x14ac:dyDescent="0.25">
      <c r="A68" s="151">
        <v>15</v>
      </c>
      <c r="B68" s="147" t="s">
        <v>17</v>
      </c>
      <c r="C68" s="148">
        <v>0</v>
      </c>
      <c r="D68" s="152">
        <v>0</v>
      </c>
      <c r="E68" s="149" t="s">
        <v>16</v>
      </c>
      <c r="F68" s="150"/>
    </row>
    <row r="69" spans="1:6" x14ac:dyDescent="0.25">
      <c r="A69" s="33" t="s">
        <v>18</v>
      </c>
      <c r="B69" s="33"/>
      <c r="C69" s="34">
        <f>SUBTOTAL(109,Table353[Budgetteret beløb])</f>
        <v>0</v>
      </c>
      <c r="D69" s="34">
        <f>SUBTOTAL(109,Table353[Afholdt beløb])</f>
        <v>0</v>
      </c>
      <c r="E69" s="33"/>
    </row>
    <row r="70" spans="1:6" x14ac:dyDescent="0.25">
      <c r="A70" s="16"/>
      <c r="B70" s="16"/>
      <c r="C70" s="17"/>
      <c r="D70" s="17"/>
      <c r="E70" s="16"/>
    </row>
    <row r="71" spans="1:6" x14ac:dyDescent="0.25">
      <c r="A71" s="16"/>
      <c r="B71" s="16"/>
      <c r="C71" s="17"/>
      <c r="D71" s="17"/>
      <c r="E71" s="16"/>
    </row>
    <row r="72" spans="1:6" ht="15.75" hidden="1" thickBot="1" x14ac:dyDescent="0.3">
      <c r="A72" s="123" t="s">
        <v>50</v>
      </c>
      <c r="B72" s="124"/>
      <c r="C72" s="125"/>
      <c r="D72" s="125"/>
      <c r="E72" s="126"/>
    </row>
    <row r="73" spans="1:6" hidden="1" x14ac:dyDescent="0.25">
      <c r="A73" s="117"/>
      <c r="B73" s="127" t="s">
        <v>27</v>
      </c>
      <c r="C73" s="118">
        <f>D31</f>
        <v>0</v>
      </c>
      <c r="D73" s="118"/>
      <c r="E73" s="117"/>
    </row>
    <row r="74" spans="1:6" hidden="1" x14ac:dyDescent="0.25">
      <c r="A74" s="127"/>
      <c r="B74" s="127" t="s">
        <v>48</v>
      </c>
      <c r="C74" s="118">
        <f>Table35[[#Totals],[Afholdt beløb]]+Table353[[#Totals],[Afholdt beløb]]</f>
        <v>0</v>
      </c>
      <c r="D74" s="118"/>
      <c r="E74" s="117"/>
    </row>
    <row r="75" spans="1:6" hidden="1" x14ac:dyDescent="0.25">
      <c r="A75" s="127"/>
      <c r="B75" s="127" t="s">
        <v>39</v>
      </c>
      <c r="C75" s="118">
        <f>C13</f>
        <v>0</v>
      </c>
      <c r="D75" s="118"/>
      <c r="E75" s="117"/>
    </row>
    <row r="76" spans="1:6" ht="44.45" hidden="1" customHeight="1" x14ac:dyDescent="0.25">
      <c r="A76" s="127"/>
      <c r="B76" s="128" t="s">
        <v>49</v>
      </c>
      <c r="C76" s="129">
        <f>C74*0.65</f>
        <v>0</v>
      </c>
      <c r="D76" s="118"/>
      <c r="E76" s="117"/>
    </row>
    <row r="77" spans="1:6" ht="24" hidden="1" customHeight="1" x14ac:dyDescent="0.25">
      <c r="A77" s="117"/>
      <c r="B77" s="127" t="s">
        <v>26</v>
      </c>
      <c r="C77" s="118">
        <f>C75-C76</f>
        <v>0</v>
      </c>
      <c r="D77" s="118"/>
      <c r="E77" s="117"/>
    </row>
  </sheetData>
  <sheetProtection algorithmName="SHA-512" hashValue="2GVyebXx/VK2wQPJ2TOY5+ih//hTYxCe5Wl9rdFdph79QanVv1PtsM+hOyLSk44J9D5w6lf74ZXY9uczy6aBYA==" saltValue="8iLnxuB+M4kV2M4CJqESDQ==" spinCount="100000" sheet="1" objects="1" scenarios="1"/>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List!$Q$3:$Q$33</xm:f>
          </x14:formula1>
          <xm:sqref>C16</xm:sqref>
        </x14:dataValidation>
        <x14:dataValidation type="list" allowBlank="1" showInputMessage="1" showErrorMessage="1">
          <x14:formula1>
            <xm:f>'C:\Users\B059343\Desktop\ATK\[Budgetskema_kulturaktiviteter (3).xlsx]List'!#REF!</xm:f>
          </x14:formula1>
          <xm:sqref>B51:C51</xm:sqref>
        </x14:dataValidation>
        <x14:dataValidation type="list" showInputMessage="1" showErrorMessage="1" promptTitle="Forklaring" prompt="Datoen angiver den sidste dato du havde planlagt at afholde arrangementet.">
          <x14:formula1>
            <xm:f>List!$Q$3:$Q$33</xm:f>
          </x14:formula1>
          <xm:sqref>D16</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D12"/>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93"/>
      <c r="B1" s="1"/>
      <c r="C1" s="1"/>
      <c r="D1" s="1"/>
      <c r="E1" s="1"/>
      <c r="F1" s="1"/>
    </row>
    <row r="2" spans="1:8" ht="15.75" x14ac:dyDescent="0.25">
      <c r="A2" s="210"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53"/>
      <c r="E13" s="213"/>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v>0</v>
      </c>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v>0</v>
      </c>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99" t="s">
        <v>18</v>
      </c>
      <c r="B46" s="99"/>
      <c r="C46" s="100">
        <f>SUBTOTAL(109,Table3516[Budgetteret beløb])</f>
        <v>0</v>
      </c>
      <c r="D46" s="100">
        <f>SUBTOTAL(109,Table3516[Afholdt beløb])</f>
        <v>0</v>
      </c>
      <c r="E46" s="99"/>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v>0</v>
      </c>
      <c r="D50" s="152">
        <v>0</v>
      </c>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SUBTOTAL(109,Table35317[Budgetteret beløb])</f>
        <v>0</v>
      </c>
      <c r="D65" s="34">
        <f>SUBTOTAL(109,Table35317[Afholdt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Table3516[[#Totals],[Afholdt beløb]]+Table35317[[#Totals],[Afholdt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IY/Xebzl9Syj1whIZzBcyNxeTWuoXdAStkHBnHvU4BxNgo26j7Blhi/J/hn3ZPoDCziWuqSLfJTSfUeR4Ar7bw==" saltValue="wUOPu8Qtf9E90T7wE34Lw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List!$Q$3:$Q$34</xm:f>
          </x14:formula1>
          <xm:sqref>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D12"/>
    </sheetView>
  </sheetViews>
  <sheetFormatPr defaultColWidth="8.85546875" defaultRowHeight="15" x14ac:dyDescent="0.25"/>
  <cols>
    <col min="1" max="1" width="18.5703125" style="104" customWidth="1"/>
    <col min="2" max="2" width="35.140625" style="104" customWidth="1"/>
    <col min="3" max="3" width="28" style="104" customWidth="1"/>
    <col min="4" max="4" width="39.42578125" style="104" customWidth="1"/>
    <col min="5" max="5" width="32" style="104" customWidth="1"/>
    <col min="6" max="6" width="93.42578125" style="104" customWidth="1"/>
    <col min="7" max="16384" width="8.85546875" style="104"/>
  </cols>
  <sheetData>
    <row r="1" spans="1:8" ht="15.75" thickBot="1" x14ac:dyDescent="0.3">
      <c r="A1" s="93"/>
      <c r="B1" s="1"/>
      <c r="C1" s="1"/>
      <c r="D1" s="1"/>
      <c r="E1" s="1"/>
      <c r="F1" s="1"/>
    </row>
    <row r="2" spans="1:8" ht="15.75" x14ac:dyDescent="0.25">
      <c r="A2" s="210" t="s">
        <v>0</v>
      </c>
      <c r="B2" s="204"/>
      <c r="C2" s="204"/>
      <c r="D2" s="204"/>
      <c r="E2" s="211" t="s">
        <v>46</v>
      </c>
      <c r="F2" s="212"/>
      <c r="G2" s="19"/>
      <c r="H2" s="19"/>
    </row>
    <row r="3" spans="1:8" x14ac:dyDescent="0.25">
      <c r="A3" s="2"/>
      <c r="B3" s="3"/>
      <c r="C3" s="4"/>
      <c r="D3" s="3"/>
      <c r="E3" s="192" t="s">
        <v>47</v>
      </c>
      <c r="F3" s="193"/>
    </row>
    <row r="4" spans="1:8" x14ac:dyDescent="0.25">
      <c r="A4" s="205" t="s">
        <v>4</v>
      </c>
      <c r="B4" s="206"/>
      <c r="C4" s="135"/>
      <c r="D4" s="3"/>
      <c r="E4" s="192"/>
      <c r="F4" s="193"/>
    </row>
    <row r="5" spans="1:8" x14ac:dyDescent="0.25">
      <c r="A5" s="201" t="s">
        <v>5</v>
      </c>
      <c r="B5" s="202"/>
      <c r="C5" s="136"/>
      <c r="D5" s="3"/>
      <c r="E5" s="192"/>
      <c r="F5" s="193"/>
    </row>
    <row r="6" spans="1:8" x14ac:dyDescent="0.25">
      <c r="A6" s="5"/>
      <c r="B6" s="101" t="s">
        <v>6</v>
      </c>
      <c r="C6" s="137"/>
      <c r="D6" s="3"/>
      <c r="E6" s="192"/>
      <c r="F6" s="193"/>
    </row>
    <row r="7" spans="1:8" ht="29.1" customHeight="1" x14ac:dyDescent="0.25">
      <c r="A7" s="201" t="s">
        <v>7</v>
      </c>
      <c r="B7" s="202"/>
      <c r="C7" s="138"/>
      <c r="D7" s="3"/>
      <c r="E7" s="192"/>
      <c r="F7" s="193"/>
    </row>
    <row r="8" spans="1:8" ht="23.45" customHeight="1" x14ac:dyDescent="0.25">
      <c r="A8" s="21"/>
      <c r="B8" s="22"/>
      <c r="C8" s="4"/>
      <c r="D8" s="3"/>
      <c r="E8" s="192"/>
      <c r="F8" s="193"/>
    </row>
    <row r="9" spans="1:8" ht="23.45" customHeight="1" x14ac:dyDescent="0.25">
      <c r="A9" s="21"/>
      <c r="B9" s="36" t="s">
        <v>105</v>
      </c>
      <c r="C9" s="139"/>
      <c r="D9" s="3"/>
      <c r="E9" s="192"/>
      <c r="F9" s="193"/>
    </row>
    <row r="10" spans="1:8" ht="23.45" customHeight="1" x14ac:dyDescent="0.25">
      <c r="A10" s="21"/>
      <c r="B10" s="35"/>
      <c r="C10" s="4"/>
      <c r="D10" s="3"/>
      <c r="E10" s="192"/>
      <c r="F10" s="193"/>
    </row>
    <row r="11" spans="1:8" x14ac:dyDescent="0.25">
      <c r="A11" s="6"/>
      <c r="B11" s="7"/>
      <c r="C11" s="8" t="s">
        <v>8</v>
      </c>
      <c r="D11" s="23" t="s">
        <v>9</v>
      </c>
      <c r="E11" s="192"/>
      <c r="F11" s="193"/>
    </row>
    <row r="12" spans="1:8" x14ac:dyDescent="0.25">
      <c r="A12" s="6"/>
      <c r="B12" s="101" t="s">
        <v>10</v>
      </c>
      <c r="C12" s="142" t="s">
        <v>11</v>
      </c>
      <c r="D12" s="142" t="s">
        <v>11</v>
      </c>
      <c r="E12" s="194"/>
      <c r="F12" s="193"/>
    </row>
    <row r="13" spans="1:8" ht="15.75" thickBot="1" x14ac:dyDescent="0.3">
      <c r="A13" s="9"/>
      <c r="B13" s="37" t="s">
        <v>12</v>
      </c>
      <c r="C13" s="140"/>
      <c r="D13" s="141"/>
      <c r="E13" s="195"/>
      <c r="F13" s="196"/>
    </row>
    <row r="14" spans="1:8" x14ac:dyDescent="0.25">
      <c r="A14" s="1"/>
      <c r="B14" s="1"/>
      <c r="C14" s="1"/>
      <c r="D14" s="1"/>
      <c r="E14" s="1"/>
      <c r="F14" s="1"/>
    </row>
    <row r="15" spans="1:8" ht="18" x14ac:dyDescent="0.25">
      <c r="A15" s="207" t="s">
        <v>51</v>
      </c>
      <c r="B15" s="207"/>
      <c r="C15" s="207"/>
      <c r="D15" s="207"/>
      <c r="E15" s="207"/>
      <c r="F15" s="24"/>
    </row>
    <row r="16" spans="1:8" x14ac:dyDescent="0.25">
      <c r="A16" s="119" t="s">
        <v>13</v>
      </c>
      <c r="B16" s="119" t="s">
        <v>14</v>
      </c>
      <c r="C16" s="119"/>
      <c r="D16" s="119" t="s">
        <v>15</v>
      </c>
      <c r="E16" s="209" t="s">
        <v>16</v>
      </c>
      <c r="F16" s="209"/>
    </row>
    <row r="17" spans="1:6" x14ac:dyDescent="0.25">
      <c r="A17" s="143">
        <v>1</v>
      </c>
      <c r="B17" s="144" t="s">
        <v>17</v>
      </c>
      <c r="C17" s="144"/>
      <c r="D17" s="145">
        <v>0</v>
      </c>
      <c r="E17" s="191" t="s">
        <v>16</v>
      </c>
      <c r="F17" s="191"/>
    </row>
    <row r="18" spans="1:6" x14ac:dyDescent="0.25">
      <c r="A18" s="143">
        <v>2</v>
      </c>
      <c r="B18" s="144" t="s">
        <v>17</v>
      </c>
      <c r="C18" s="144"/>
      <c r="D18" s="145">
        <v>0</v>
      </c>
      <c r="E18" s="191" t="s">
        <v>16</v>
      </c>
      <c r="F18" s="191"/>
    </row>
    <row r="19" spans="1:6" x14ac:dyDescent="0.25">
      <c r="A19" s="143">
        <v>3</v>
      </c>
      <c r="B19" s="144" t="s">
        <v>17</v>
      </c>
      <c r="C19" s="144"/>
      <c r="D19" s="145">
        <v>0</v>
      </c>
      <c r="E19" s="191" t="s">
        <v>16</v>
      </c>
      <c r="F19" s="191"/>
    </row>
    <row r="20" spans="1:6" x14ac:dyDescent="0.25">
      <c r="A20" s="143">
        <v>4</v>
      </c>
      <c r="B20" s="144" t="s">
        <v>17</v>
      </c>
      <c r="C20" s="144"/>
      <c r="D20" s="145">
        <v>0</v>
      </c>
      <c r="E20" s="191" t="s">
        <v>16</v>
      </c>
      <c r="F20" s="191"/>
    </row>
    <row r="21" spans="1:6" x14ac:dyDescent="0.25">
      <c r="A21" s="143">
        <v>5</v>
      </c>
      <c r="B21" s="144" t="s">
        <v>17</v>
      </c>
      <c r="C21" s="144"/>
      <c r="D21" s="145">
        <v>0</v>
      </c>
      <c r="E21" s="191" t="s">
        <v>16</v>
      </c>
      <c r="F21" s="191"/>
    </row>
    <row r="22" spans="1:6" x14ac:dyDescent="0.25">
      <c r="A22" s="143">
        <v>6</v>
      </c>
      <c r="B22" s="144" t="s">
        <v>17</v>
      </c>
      <c r="C22" s="144"/>
      <c r="D22" s="145">
        <v>0</v>
      </c>
      <c r="E22" s="191" t="s">
        <v>16</v>
      </c>
      <c r="F22" s="191"/>
    </row>
    <row r="23" spans="1:6" x14ac:dyDescent="0.25">
      <c r="A23" s="143">
        <v>7</v>
      </c>
      <c r="B23" s="144" t="s">
        <v>17</v>
      </c>
      <c r="C23" s="144"/>
      <c r="D23" s="145">
        <v>0</v>
      </c>
      <c r="E23" s="191" t="s">
        <v>16</v>
      </c>
      <c r="F23" s="191"/>
    </row>
    <row r="24" spans="1:6" x14ac:dyDescent="0.25">
      <c r="A24" s="143">
        <v>8</v>
      </c>
      <c r="B24" s="144" t="s">
        <v>17</v>
      </c>
      <c r="C24" s="144"/>
      <c r="D24" s="145">
        <v>0</v>
      </c>
      <c r="E24" s="191" t="s">
        <v>16</v>
      </c>
      <c r="F24" s="191"/>
    </row>
    <row r="25" spans="1:6" x14ac:dyDescent="0.25">
      <c r="A25" s="143">
        <v>9</v>
      </c>
      <c r="B25" s="144" t="s">
        <v>17</v>
      </c>
      <c r="C25" s="144"/>
      <c r="D25" s="145">
        <v>0</v>
      </c>
      <c r="E25" s="191" t="s">
        <v>16</v>
      </c>
      <c r="F25" s="191"/>
    </row>
    <row r="26" spans="1:6" x14ac:dyDescent="0.25">
      <c r="A26" s="143">
        <v>10</v>
      </c>
      <c r="B26" s="144" t="s">
        <v>17</v>
      </c>
      <c r="C26" s="144"/>
      <c r="D26" s="145">
        <v>0</v>
      </c>
      <c r="E26" s="191" t="s">
        <v>16</v>
      </c>
      <c r="F26" s="191"/>
    </row>
    <row r="27" spans="1:6" x14ac:dyDescent="0.25">
      <c r="A27" s="208" t="s">
        <v>28</v>
      </c>
      <c r="B27" s="208"/>
      <c r="C27" s="120"/>
      <c r="D27" s="121">
        <f>SUM(D17:D26)</f>
        <v>0</v>
      </c>
      <c r="E27" s="120"/>
      <c r="F27" s="1"/>
    </row>
    <row r="29" spans="1:6" x14ac:dyDescent="0.25">
      <c r="A29" s="199" t="s">
        <v>30</v>
      </c>
      <c r="B29" s="199"/>
      <c r="C29" s="199"/>
      <c r="D29" s="200" t="s">
        <v>44</v>
      </c>
      <c r="E29" s="200"/>
      <c r="F29" s="24"/>
    </row>
    <row r="30" spans="1:6" x14ac:dyDescent="0.25">
      <c r="A30" s="10" t="s">
        <v>13</v>
      </c>
      <c r="B30" s="10" t="s">
        <v>14</v>
      </c>
      <c r="C30" s="10" t="s">
        <v>33</v>
      </c>
      <c r="D30" s="20" t="s">
        <v>31</v>
      </c>
      <c r="E30" s="20" t="s">
        <v>32</v>
      </c>
      <c r="F30" s="122"/>
    </row>
    <row r="31" spans="1:6" x14ac:dyDescent="0.25">
      <c r="A31" s="146">
        <v>1</v>
      </c>
      <c r="B31" s="147" t="s">
        <v>17</v>
      </c>
      <c r="C31" s="148">
        <v>0</v>
      </c>
      <c r="D31" s="148">
        <v>0</v>
      </c>
      <c r="E31" s="149" t="s">
        <v>16</v>
      </c>
      <c r="F31" s="150"/>
    </row>
    <row r="32" spans="1:6" x14ac:dyDescent="0.25">
      <c r="A32" s="146">
        <v>2</v>
      </c>
      <c r="B32" s="147" t="s">
        <v>17</v>
      </c>
      <c r="C32" s="148">
        <v>0</v>
      </c>
      <c r="D32" s="148">
        <v>0</v>
      </c>
      <c r="E32" s="149" t="s">
        <v>16</v>
      </c>
      <c r="F32" s="150"/>
    </row>
    <row r="33" spans="1:6" x14ac:dyDescent="0.25">
      <c r="A33" s="146">
        <v>3</v>
      </c>
      <c r="B33" s="147" t="s">
        <v>17</v>
      </c>
      <c r="C33" s="148">
        <v>0</v>
      </c>
      <c r="D33" s="148">
        <v>0</v>
      </c>
      <c r="E33" s="149" t="s">
        <v>16</v>
      </c>
      <c r="F33" s="150"/>
    </row>
    <row r="34" spans="1:6" x14ac:dyDescent="0.25">
      <c r="A34" s="146">
        <v>4</v>
      </c>
      <c r="B34" s="147" t="s">
        <v>17</v>
      </c>
      <c r="C34" s="148">
        <v>0</v>
      </c>
      <c r="D34" s="148">
        <v>0</v>
      </c>
      <c r="E34" s="149" t="s">
        <v>16</v>
      </c>
      <c r="F34" s="150"/>
    </row>
    <row r="35" spans="1:6" x14ac:dyDescent="0.25">
      <c r="A35" s="146">
        <v>5</v>
      </c>
      <c r="B35" s="147" t="s">
        <v>17</v>
      </c>
      <c r="C35" s="148">
        <v>0</v>
      </c>
      <c r="D35" s="148">
        <v>0</v>
      </c>
      <c r="E35" s="149" t="s">
        <v>16</v>
      </c>
      <c r="F35" s="150"/>
    </row>
    <row r="36" spans="1:6" x14ac:dyDescent="0.25">
      <c r="A36" s="146">
        <v>6</v>
      </c>
      <c r="B36" s="147" t="s">
        <v>17</v>
      </c>
      <c r="C36" s="148">
        <v>0</v>
      </c>
      <c r="D36" s="148">
        <v>0</v>
      </c>
      <c r="E36" s="149" t="s">
        <v>16</v>
      </c>
      <c r="F36" s="150"/>
    </row>
    <row r="37" spans="1:6" x14ac:dyDescent="0.25">
      <c r="A37" s="146">
        <v>7</v>
      </c>
      <c r="B37" s="147" t="s">
        <v>17</v>
      </c>
      <c r="C37" s="148">
        <v>0</v>
      </c>
      <c r="D37" s="148">
        <v>0</v>
      </c>
      <c r="E37" s="149" t="s">
        <v>16</v>
      </c>
      <c r="F37" s="150"/>
    </row>
    <row r="38" spans="1:6" x14ac:dyDescent="0.25">
      <c r="A38" s="146">
        <v>8</v>
      </c>
      <c r="B38" s="147" t="s">
        <v>17</v>
      </c>
      <c r="C38" s="148">
        <v>0</v>
      </c>
      <c r="D38" s="148">
        <v>0</v>
      </c>
      <c r="E38" s="149" t="s">
        <v>16</v>
      </c>
      <c r="F38" s="150"/>
    </row>
    <row r="39" spans="1:6" x14ac:dyDescent="0.25">
      <c r="A39" s="146">
        <v>9</v>
      </c>
      <c r="B39" s="147" t="s">
        <v>17</v>
      </c>
      <c r="C39" s="148">
        <v>0</v>
      </c>
      <c r="D39" s="148">
        <v>0</v>
      </c>
      <c r="E39" s="149" t="s">
        <v>16</v>
      </c>
      <c r="F39" s="150"/>
    </row>
    <row r="40" spans="1:6" x14ac:dyDescent="0.25">
      <c r="A40" s="146">
        <v>10</v>
      </c>
      <c r="B40" s="147" t="s">
        <v>17</v>
      </c>
      <c r="C40" s="148">
        <v>0</v>
      </c>
      <c r="D40" s="148">
        <v>0</v>
      </c>
      <c r="E40" s="149" t="s">
        <v>16</v>
      </c>
      <c r="F40" s="150"/>
    </row>
    <row r="41" spans="1:6" x14ac:dyDescent="0.25">
      <c r="A41" s="146">
        <v>11</v>
      </c>
      <c r="B41" s="147" t="s">
        <v>17</v>
      </c>
      <c r="C41" s="148">
        <v>0</v>
      </c>
      <c r="D41" s="148">
        <v>0</v>
      </c>
      <c r="E41" s="149" t="s">
        <v>16</v>
      </c>
      <c r="F41" s="150"/>
    </row>
    <row r="42" spans="1:6" x14ac:dyDescent="0.25">
      <c r="A42" s="146">
        <v>12</v>
      </c>
      <c r="B42" s="147" t="s">
        <v>17</v>
      </c>
      <c r="C42" s="148">
        <v>0</v>
      </c>
      <c r="D42" s="148">
        <v>0</v>
      </c>
      <c r="E42" s="149" t="s">
        <v>16</v>
      </c>
      <c r="F42" s="150"/>
    </row>
    <row r="43" spans="1:6" x14ac:dyDescent="0.25">
      <c r="A43" s="146">
        <v>13</v>
      </c>
      <c r="B43" s="147" t="s">
        <v>17</v>
      </c>
      <c r="C43" s="148">
        <v>0</v>
      </c>
      <c r="D43" s="148">
        <v>0</v>
      </c>
      <c r="E43" s="149" t="s">
        <v>16</v>
      </c>
      <c r="F43" s="150"/>
    </row>
    <row r="44" spans="1:6" x14ac:dyDescent="0.25">
      <c r="A44" s="146">
        <v>14</v>
      </c>
      <c r="B44" s="147" t="s">
        <v>17</v>
      </c>
      <c r="C44" s="148">
        <v>0</v>
      </c>
      <c r="D44" s="148">
        <v>0</v>
      </c>
      <c r="E44" s="149" t="s">
        <v>16</v>
      </c>
      <c r="F44" s="150"/>
    </row>
    <row r="45" spans="1:6" x14ac:dyDescent="0.25">
      <c r="A45" s="146">
        <v>15</v>
      </c>
      <c r="B45" s="147" t="s">
        <v>17</v>
      </c>
      <c r="C45" s="148">
        <v>0</v>
      </c>
      <c r="D45" s="148">
        <v>0</v>
      </c>
      <c r="E45" s="149" t="s">
        <v>16</v>
      </c>
      <c r="F45" s="150"/>
    </row>
    <row r="46" spans="1:6" x14ac:dyDescent="0.25">
      <c r="A46" s="33" t="s">
        <v>18</v>
      </c>
      <c r="B46" s="33"/>
      <c r="C46" s="34">
        <f>SUBTOTAL(109,Table351613[Budgetteret beløb])</f>
        <v>0</v>
      </c>
      <c r="D46" s="34">
        <f>SUBTOTAL(109,Table351613[Afholdt beløb])</f>
        <v>0</v>
      </c>
      <c r="E46" s="33"/>
    </row>
    <row r="48" spans="1:6" x14ac:dyDescent="0.25">
      <c r="A48" s="199" t="s">
        <v>138</v>
      </c>
      <c r="B48" s="199"/>
      <c r="C48" s="199"/>
      <c r="D48" s="200" t="s">
        <v>45</v>
      </c>
      <c r="E48" s="200"/>
      <c r="F48" s="122"/>
    </row>
    <row r="49" spans="1:6" x14ac:dyDescent="0.25">
      <c r="A49" s="10" t="s">
        <v>13</v>
      </c>
      <c r="B49" s="10" t="s">
        <v>14</v>
      </c>
      <c r="C49" s="10" t="s">
        <v>33</v>
      </c>
      <c r="D49" s="20" t="s">
        <v>31</v>
      </c>
      <c r="E49" s="20" t="s">
        <v>32</v>
      </c>
      <c r="F49" s="122"/>
    </row>
    <row r="50" spans="1:6" x14ac:dyDescent="0.25">
      <c r="A50" s="151">
        <v>1</v>
      </c>
      <c r="B50" s="147" t="s">
        <v>17</v>
      </c>
      <c r="C50" s="148">
        <v>0</v>
      </c>
      <c r="D50" s="152">
        <v>0</v>
      </c>
      <c r="E50" s="149" t="s">
        <v>16</v>
      </c>
      <c r="F50" s="150"/>
    </row>
    <row r="51" spans="1:6" x14ac:dyDescent="0.25">
      <c r="A51" s="151">
        <v>2</v>
      </c>
      <c r="B51" s="147" t="s">
        <v>17</v>
      </c>
      <c r="C51" s="148">
        <v>0</v>
      </c>
      <c r="D51" s="152">
        <v>0</v>
      </c>
      <c r="E51" s="149" t="s">
        <v>16</v>
      </c>
      <c r="F51" s="150"/>
    </row>
    <row r="52" spans="1:6" x14ac:dyDescent="0.25">
      <c r="A52" s="151">
        <v>3</v>
      </c>
      <c r="B52" s="147" t="s">
        <v>17</v>
      </c>
      <c r="C52" s="148">
        <v>0</v>
      </c>
      <c r="D52" s="152">
        <v>0</v>
      </c>
      <c r="E52" s="149" t="s">
        <v>16</v>
      </c>
      <c r="F52" s="150"/>
    </row>
    <row r="53" spans="1:6" x14ac:dyDescent="0.25">
      <c r="A53" s="151">
        <v>4</v>
      </c>
      <c r="B53" s="147" t="s">
        <v>17</v>
      </c>
      <c r="C53" s="148">
        <v>0</v>
      </c>
      <c r="D53" s="152">
        <v>0</v>
      </c>
      <c r="E53" s="149" t="s">
        <v>16</v>
      </c>
      <c r="F53" s="150"/>
    </row>
    <row r="54" spans="1:6" x14ac:dyDescent="0.25">
      <c r="A54" s="151">
        <v>5</v>
      </c>
      <c r="B54" s="147" t="s">
        <v>17</v>
      </c>
      <c r="C54" s="148">
        <v>0</v>
      </c>
      <c r="D54" s="152">
        <v>0</v>
      </c>
      <c r="E54" s="149" t="s">
        <v>16</v>
      </c>
      <c r="F54" s="150"/>
    </row>
    <row r="55" spans="1:6" x14ac:dyDescent="0.25">
      <c r="A55" s="151">
        <v>6</v>
      </c>
      <c r="B55" s="147" t="s">
        <v>17</v>
      </c>
      <c r="C55" s="148">
        <v>0</v>
      </c>
      <c r="D55" s="152">
        <v>0</v>
      </c>
      <c r="E55" s="149" t="s">
        <v>16</v>
      </c>
      <c r="F55" s="150"/>
    </row>
    <row r="56" spans="1:6" x14ac:dyDescent="0.25">
      <c r="A56" s="151">
        <v>7</v>
      </c>
      <c r="B56" s="147" t="s">
        <v>17</v>
      </c>
      <c r="C56" s="148">
        <v>0</v>
      </c>
      <c r="D56" s="152">
        <v>0</v>
      </c>
      <c r="E56" s="149" t="s">
        <v>16</v>
      </c>
      <c r="F56" s="150"/>
    </row>
    <row r="57" spans="1:6" x14ac:dyDescent="0.25">
      <c r="A57" s="151">
        <v>8</v>
      </c>
      <c r="B57" s="147" t="s">
        <v>17</v>
      </c>
      <c r="C57" s="148">
        <v>0</v>
      </c>
      <c r="D57" s="152">
        <v>0</v>
      </c>
      <c r="E57" s="149" t="s">
        <v>16</v>
      </c>
      <c r="F57" s="150"/>
    </row>
    <row r="58" spans="1:6" x14ac:dyDescent="0.25">
      <c r="A58" s="151">
        <v>9</v>
      </c>
      <c r="B58" s="147" t="s">
        <v>17</v>
      </c>
      <c r="C58" s="148">
        <v>0</v>
      </c>
      <c r="D58" s="152">
        <v>0</v>
      </c>
      <c r="E58" s="149" t="s">
        <v>16</v>
      </c>
      <c r="F58" s="150"/>
    </row>
    <row r="59" spans="1:6" x14ac:dyDescent="0.25">
      <c r="A59" s="151">
        <v>10</v>
      </c>
      <c r="B59" s="147" t="s">
        <v>17</v>
      </c>
      <c r="C59" s="148">
        <v>0</v>
      </c>
      <c r="D59" s="152">
        <v>0</v>
      </c>
      <c r="E59" s="149" t="s">
        <v>16</v>
      </c>
      <c r="F59" s="150"/>
    </row>
    <row r="60" spans="1:6" x14ac:dyDescent="0.25">
      <c r="A60" s="151">
        <v>11</v>
      </c>
      <c r="B60" s="147" t="s">
        <v>17</v>
      </c>
      <c r="C60" s="148">
        <v>0</v>
      </c>
      <c r="D60" s="152">
        <v>0</v>
      </c>
      <c r="E60" s="149" t="s">
        <v>16</v>
      </c>
      <c r="F60" s="150"/>
    </row>
    <row r="61" spans="1:6" x14ac:dyDescent="0.25">
      <c r="A61" s="151">
        <v>12</v>
      </c>
      <c r="B61" s="147" t="s">
        <v>17</v>
      </c>
      <c r="C61" s="148">
        <v>0</v>
      </c>
      <c r="D61" s="152">
        <v>0</v>
      </c>
      <c r="E61" s="149" t="s">
        <v>16</v>
      </c>
      <c r="F61" s="150"/>
    </row>
    <row r="62" spans="1:6" x14ac:dyDescent="0.25">
      <c r="A62" s="151">
        <v>13</v>
      </c>
      <c r="B62" s="147" t="s">
        <v>17</v>
      </c>
      <c r="C62" s="148">
        <v>0</v>
      </c>
      <c r="D62" s="152">
        <v>0</v>
      </c>
      <c r="E62" s="149" t="s">
        <v>16</v>
      </c>
      <c r="F62" s="150"/>
    </row>
    <row r="63" spans="1:6" x14ac:dyDescent="0.25">
      <c r="A63" s="151">
        <v>14</v>
      </c>
      <c r="B63" s="147" t="s">
        <v>17</v>
      </c>
      <c r="C63" s="148">
        <v>0</v>
      </c>
      <c r="D63" s="152">
        <v>0</v>
      </c>
      <c r="E63" s="149" t="s">
        <v>16</v>
      </c>
      <c r="F63" s="150"/>
    </row>
    <row r="64" spans="1:6" x14ac:dyDescent="0.25">
      <c r="A64" s="151">
        <v>15</v>
      </c>
      <c r="B64" s="147" t="s">
        <v>17</v>
      </c>
      <c r="C64" s="148">
        <v>0</v>
      </c>
      <c r="D64" s="152">
        <v>0</v>
      </c>
      <c r="E64" s="149" t="s">
        <v>16</v>
      </c>
      <c r="F64" s="150"/>
    </row>
    <row r="65" spans="1:5" x14ac:dyDescent="0.25">
      <c r="A65" s="33" t="s">
        <v>18</v>
      </c>
      <c r="B65" s="33"/>
      <c r="C65" s="34">
        <f>SUBTOTAL(109,Table3531714[Budgetteret beløb])</f>
        <v>0</v>
      </c>
      <c r="D65" s="34">
        <f>SUBTOTAL(109,Table3531714[Afholdt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23" t="s">
        <v>50</v>
      </c>
      <c r="B68" s="124"/>
      <c r="C68" s="125"/>
      <c r="D68" s="125"/>
      <c r="E68" s="126"/>
    </row>
    <row r="69" spans="1:5" hidden="1" x14ac:dyDescent="0.25">
      <c r="A69" s="117"/>
      <c r="B69" s="127" t="s">
        <v>27</v>
      </c>
      <c r="C69" s="118">
        <f>D27</f>
        <v>0</v>
      </c>
      <c r="D69" s="118"/>
      <c r="E69" s="117"/>
    </row>
    <row r="70" spans="1:5" hidden="1" x14ac:dyDescent="0.25">
      <c r="A70" s="127"/>
      <c r="B70" s="127" t="s">
        <v>48</v>
      </c>
      <c r="C70" s="118">
        <f>Table351613[[#Totals],[Afholdt beløb]]+Table3531714[[#Totals],[Afholdt beløb]]</f>
        <v>0</v>
      </c>
      <c r="D70" s="118"/>
      <c r="E70" s="117"/>
    </row>
    <row r="71" spans="1:5" hidden="1" x14ac:dyDescent="0.25">
      <c r="A71" s="127"/>
      <c r="B71" s="127" t="s">
        <v>39</v>
      </c>
      <c r="C71" s="118">
        <f>C9</f>
        <v>0</v>
      </c>
      <c r="D71" s="118"/>
      <c r="E71" s="117"/>
    </row>
    <row r="72" spans="1:5" ht="44.45" hidden="1" customHeight="1" x14ac:dyDescent="0.25">
      <c r="A72" s="127"/>
      <c r="B72" s="130" t="s">
        <v>49</v>
      </c>
      <c r="C72" s="131">
        <f>C70*0.65</f>
        <v>0</v>
      </c>
      <c r="D72" s="118"/>
      <c r="E72" s="117"/>
    </row>
    <row r="73" spans="1:5" ht="24" hidden="1" customHeight="1" x14ac:dyDescent="0.25">
      <c r="A73" s="117"/>
      <c r="B73" s="127" t="s">
        <v>26</v>
      </c>
      <c r="C73" s="118">
        <f>C71-C72</f>
        <v>0</v>
      </c>
      <c r="D73" s="118"/>
      <c r="E73" s="117"/>
    </row>
  </sheetData>
  <sheetProtection algorithmName="SHA-512" hashValue="d61HBvCH8cy6xYrS9OzoguRUPGs0PIv3Fj5VKqtJnZDKIR69/gPXptSD2FayNlqRCyHjrdknafVReujT6dew/w==" saltValue="LIiaGTzVbJR554dBHWSbA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List!$Q$3:$Q$34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List!$Q$3:$Q$34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Overblik</vt:lpstr>
      <vt:lpstr>Beretning</vt:lpstr>
      <vt:lpstr>Underskrift regnskabskyndig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Helena Olivia Bech Juric</cp:lastModifiedBy>
  <dcterms:created xsi:type="dcterms:W3CDTF">2020-10-15T06:27:33Z</dcterms:created>
  <dcterms:modified xsi:type="dcterms:W3CDTF">2022-05-23T08:14:26Z</dcterms:modified>
</cp:coreProperties>
</file>